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eera\Downloads\CMNT\"/>
    </mc:Choice>
  </mc:AlternateContent>
  <xr:revisionPtr revIDLastSave="0" documentId="13_ncr:1_{8BEB82B7-AF4C-4303-9EAD-1C8BFA78C9DA}" xr6:coauthVersionLast="47" xr6:coauthVersionMax="47" xr10:uidLastSave="{00000000-0000-0000-0000-000000000000}"/>
  <bookViews>
    <workbookView xWindow="-108" yWindow="-108" windowWidth="23256" windowHeight="12456" firstSheet="4" activeTab="8" xr2:uid="{18D2AC22-D27D-460B-8EC1-967C756694AF}"/>
  </bookViews>
  <sheets>
    <sheet name="Income Statement Year 1" sheetId="1" r:id="rId1"/>
    <sheet name="income statement year 2" sheetId="5" r:id="rId2"/>
    <sheet name="income statement year 3" sheetId="8" r:id="rId3"/>
    <sheet name="cash flow 1" sheetId="2" r:id="rId4"/>
    <sheet name="cash flow year2" sheetId="6" r:id="rId5"/>
    <sheet name="cash flow year 3" sheetId="9" r:id="rId6"/>
    <sheet name="Balance sheet 1" sheetId="3" r:id="rId7"/>
    <sheet name="balance sheet year 2" sheetId="7" r:id="rId8"/>
    <sheet name="balance sheet year3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9" l="1"/>
  <c r="L31" i="9"/>
  <c r="K31" i="9"/>
  <c r="J31" i="9"/>
  <c r="I31" i="9"/>
  <c r="H31" i="9"/>
  <c r="G31" i="9"/>
  <c r="F31" i="9"/>
  <c r="E31" i="9"/>
  <c r="C31" i="9"/>
  <c r="B31" i="9"/>
  <c r="F25" i="9"/>
  <c r="M31" i="2"/>
  <c r="L31" i="2"/>
  <c r="K31" i="2"/>
  <c r="J31" i="2"/>
  <c r="I31" i="2"/>
  <c r="H31" i="2"/>
  <c r="G31" i="2"/>
  <c r="F31" i="2"/>
  <c r="E31" i="2"/>
  <c r="D31" i="2"/>
  <c r="C31" i="2"/>
  <c r="B31" i="2"/>
  <c r="M31" i="6"/>
  <c r="L31" i="6"/>
  <c r="K31" i="6"/>
  <c r="J31" i="6"/>
  <c r="I31" i="6"/>
  <c r="H31" i="6"/>
  <c r="G31" i="6"/>
  <c r="F31" i="6"/>
  <c r="E31" i="6"/>
  <c r="D31" i="6"/>
  <c r="C31" i="6"/>
  <c r="B31" i="6"/>
  <c r="D27" i="2"/>
  <c r="E27" i="2"/>
  <c r="F27" i="2"/>
  <c r="L27" i="2"/>
  <c r="M27" i="2"/>
  <c r="B27" i="2"/>
  <c r="B11" i="2"/>
  <c r="H25" i="2"/>
  <c r="G25" i="2"/>
  <c r="F25" i="2"/>
  <c r="B9" i="2"/>
  <c r="C9" i="2"/>
  <c r="C27" i="2" s="1"/>
  <c r="D9" i="2"/>
  <c r="E9" i="2"/>
  <c r="F9" i="2"/>
  <c r="G9" i="2"/>
  <c r="G27" i="2" s="1"/>
  <c r="H9" i="2"/>
  <c r="H27" i="2" s="1"/>
  <c r="I9" i="2"/>
  <c r="I27" i="2" s="1"/>
  <c r="J9" i="2"/>
  <c r="J27" i="2" s="1"/>
  <c r="K9" i="2"/>
  <c r="K27" i="2" s="1"/>
  <c r="L9" i="2"/>
  <c r="M9" i="2"/>
  <c r="B22" i="2"/>
  <c r="B25" i="2" s="1"/>
  <c r="B28" i="2" s="1"/>
  <c r="C22" i="2"/>
  <c r="C25" i="2" s="1"/>
  <c r="D22" i="2"/>
  <c r="D25" i="2" s="1"/>
  <c r="E22" i="2"/>
  <c r="E25" i="2" s="1"/>
  <c r="F22" i="2"/>
  <c r="G22" i="2"/>
  <c r="H22" i="2"/>
  <c r="I22" i="2"/>
  <c r="I25" i="2" s="1"/>
  <c r="J22" i="2"/>
  <c r="J25" i="2" s="1"/>
  <c r="K22" i="2"/>
  <c r="K25" i="2" s="1"/>
  <c r="L22" i="2"/>
  <c r="L25" i="2" s="1"/>
  <c r="M22" i="2"/>
  <c r="M25" i="2" s="1"/>
  <c r="B4" i="3"/>
  <c r="B4" i="10"/>
  <c r="B3" i="10"/>
  <c r="B16" i="10"/>
  <c r="B9" i="10"/>
  <c r="B4" i="7"/>
  <c r="B3" i="7"/>
  <c r="B16" i="7"/>
  <c r="B9" i="7"/>
  <c r="B9" i="3"/>
  <c r="B16" i="3"/>
  <c r="M22" i="9"/>
  <c r="L22" i="9"/>
  <c r="L25" i="9" s="1"/>
  <c r="K22" i="9"/>
  <c r="K25" i="9" s="1"/>
  <c r="J22" i="9"/>
  <c r="J25" i="9" s="1"/>
  <c r="J28" i="9" s="1"/>
  <c r="I22" i="9"/>
  <c r="I25" i="9" s="1"/>
  <c r="H22" i="9"/>
  <c r="H25" i="9" s="1"/>
  <c r="H28" i="9" s="1"/>
  <c r="G22" i="9"/>
  <c r="G25" i="9" s="1"/>
  <c r="G28" i="9" s="1"/>
  <c r="F22" i="9"/>
  <c r="E22" i="9"/>
  <c r="E25" i="9" s="1"/>
  <c r="E28" i="9" s="1"/>
  <c r="D22" i="9"/>
  <c r="C22" i="9"/>
  <c r="C25" i="9" s="1"/>
  <c r="B22" i="9"/>
  <c r="B25" i="9" s="1"/>
  <c r="M9" i="9"/>
  <c r="M27" i="9" s="1"/>
  <c r="L9" i="9"/>
  <c r="L27" i="9" s="1"/>
  <c r="K9" i="9"/>
  <c r="K11" i="9" s="1"/>
  <c r="J9" i="9"/>
  <c r="J11" i="9" s="1"/>
  <c r="I9" i="9"/>
  <c r="I27" i="9" s="1"/>
  <c r="H9" i="9"/>
  <c r="H27" i="9" s="1"/>
  <c r="G9" i="9"/>
  <c r="G27" i="9" s="1"/>
  <c r="F9" i="9"/>
  <c r="F27" i="9" s="1"/>
  <c r="E9" i="9"/>
  <c r="E27" i="9" s="1"/>
  <c r="D9" i="9"/>
  <c r="D27" i="9" s="1"/>
  <c r="D30" i="9" s="1"/>
  <c r="D31" i="9" s="1"/>
  <c r="C9" i="9"/>
  <c r="C27" i="9" s="1"/>
  <c r="B9" i="9"/>
  <c r="B11" i="9" s="1"/>
  <c r="M21" i="8"/>
  <c r="L21" i="8"/>
  <c r="K21" i="8"/>
  <c r="J21" i="8"/>
  <c r="I21" i="8"/>
  <c r="H21" i="8"/>
  <c r="G21" i="8"/>
  <c r="F21" i="8"/>
  <c r="E21" i="8"/>
  <c r="D21" i="8"/>
  <c r="C21" i="8"/>
  <c r="B21" i="8"/>
  <c r="M10" i="8"/>
  <c r="L10" i="8"/>
  <c r="K10" i="8"/>
  <c r="J10" i="8"/>
  <c r="I10" i="8"/>
  <c r="H10" i="8"/>
  <c r="G10" i="8"/>
  <c r="F10" i="8"/>
  <c r="E10" i="8"/>
  <c r="D10" i="8"/>
  <c r="C10" i="8"/>
  <c r="B10" i="8"/>
  <c r="M9" i="8"/>
  <c r="L9" i="8"/>
  <c r="K9" i="8"/>
  <c r="J9" i="8"/>
  <c r="I9" i="8"/>
  <c r="H9" i="8"/>
  <c r="G9" i="8"/>
  <c r="F9" i="8"/>
  <c r="E9" i="8"/>
  <c r="D9" i="8"/>
  <c r="C9" i="8"/>
  <c r="B9" i="8"/>
  <c r="M8" i="8"/>
  <c r="L8" i="8"/>
  <c r="K8" i="8"/>
  <c r="J8" i="8"/>
  <c r="I8" i="8"/>
  <c r="H8" i="8"/>
  <c r="G8" i="8"/>
  <c r="F8" i="8"/>
  <c r="E8" i="8"/>
  <c r="D8" i="8"/>
  <c r="C8" i="8"/>
  <c r="B8" i="8"/>
  <c r="M7" i="8"/>
  <c r="L7" i="8"/>
  <c r="K7" i="8"/>
  <c r="J7" i="8"/>
  <c r="I7" i="8"/>
  <c r="H7" i="8"/>
  <c r="G7" i="8"/>
  <c r="F7" i="8"/>
  <c r="E7" i="8"/>
  <c r="D7" i="8"/>
  <c r="C7" i="8"/>
  <c r="B7" i="8"/>
  <c r="M6" i="8"/>
  <c r="L6" i="8"/>
  <c r="K6" i="8"/>
  <c r="J6" i="8"/>
  <c r="I6" i="8"/>
  <c r="H6" i="8"/>
  <c r="G6" i="8"/>
  <c r="F6" i="8"/>
  <c r="E6" i="8"/>
  <c r="D6" i="8"/>
  <c r="C6" i="8"/>
  <c r="B6" i="8"/>
  <c r="M5" i="8"/>
  <c r="L5" i="8"/>
  <c r="K5" i="8"/>
  <c r="J5" i="8"/>
  <c r="I5" i="8"/>
  <c r="H5" i="8"/>
  <c r="G5" i="8"/>
  <c r="F5" i="8"/>
  <c r="E5" i="8"/>
  <c r="D5" i="8"/>
  <c r="C5" i="8"/>
  <c r="B5" i="8"/>
  <c r="M22" i="6"/>
  <c r="M25" i="6" s="1"/>
  <c r="M28" i="6" s="1"/>
  <c r="L22" i="6"/>
  <c r="L25" i="6" s="1"/>
  <c r="K22" i="6"/>
  <c r="K25" i="6" s="1"/>
  <c r="J22" i="6"/>
  <c r="J25" i="6" s="1"/>
  <c r="I22" i="6"/>
  <c r="I25" i="6" s="1"/>
  <c r="H22" i="6"/>
  <c r="H25" i="6" s="1"/>
  <c r="H28" i="6" s="1"/>
  <c r="G22" i="6"/>
  <c r="G25" i="6" s="1"/>
  <c r="G28" i="6" s="1"/>
  <c r="F22" i="6"/>
  <c r="F25" i="6" s="1"/>
  <c r="F28" i="6" s="1"/>
  <c r="E22" i="6"/>
  <c r="E25" i="6" s="1"/>
  <c r="E28" i="6" s="1"/>
  <c r="D22" i="6"/>
  <c r="D25" i="6" s="1"/>
  <c r="D28" i="6" s="1"/>
  <c r="C22" i="6"/>
  <c r="C25" i="6" s="1"/>
  <c r="B22" i="6"/>
  <c r="B25" i="6" s="1"/>
  <c r="M9" i="6"/>
  <c r="M27" i="6" s="1"/>
  <c r="L9" i="6"/>
  <c r="L27" i="6" s="1"/>
  <c r="K9" i="6"/>
  <c r="K11" i="6" s="1"/>
  <c r="J9" i="6"/>
  <c r="J27" i="6" s="1"/>
  <c r="I9" i="6"/>
  <c r="I27" i="6" s="1"/>
  <c r="H9" i="6"/>
  <c r="H27" i="6" s="1"/>
  <c r="G9" i="6"/>
  <c r="G27" i="6" s="1"/>
  <c r="F9" i="6"/>
  <c r="F27" i="6" s="1"/>
  <c r="E9" i="6"/>
  <c r="E27" i="6" s="1"/>
  <c r="D9" i="6"/>
  <c r="D27" i="6" s="1"/>
  <c r="C9" i="6"/>
  <c r="C11" i="6" s="1"/>
  <c r="B9" i="6"/>
  <c r="B27" i="6" s="1"/>
  <c r="E22" i="5"/>
  <c r="K12" i="5"/>
  <c r="H13" i="5"/>
  <c r="G13" i="5"/>
  <c r="F13" i="5"/>
  <c r="C13" i="5"/>
  <c r="B12" i="5"/>
  <c r="M21" i="5"/>
  <c r="L21" i="5"/>
  <c r="K21" i="5"/>
  <c r="J21" i="5"/>
  <c r="I21" i="5"/>
  <c r="H21" i="5"/>
  <c r="G21" i="5"/>
  <c r="F21" i="5"/>
  <c r="E21" i="5"/>
  <c r="D21" i="5"/>
  <c r="C21" i="5"/>
  <c r="B2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B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F7" i="5"/>
  <c r="E7" i="5"/>
  <c r="D7" i="5"/>
  <c r="C7" i="5"/>
  <c r="B7" i="5"/>
  <c r="M6" i="5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J11" i="5" s="1"/>
  <c r="I5" i="5"/>
  <c r="H5" i="5"/>
  <c r="G5" i="5"/>
  <c r="G11" i="5" s="1"/>
  <c r="F5" i="5"/>
  <c r="F11" i="5" s="1"/>
  <c r="E5" i="5"/>
  <c r="D5" i="5"/>
  <c r="C5" i="5"/>
  <c r="B5" i="5"/>
  <c r="B11" i="5" s="1"/>
  <c r="M23" i="1"/>
  <c r="L23" i="1"/>
  <c r="K23" i="1"/>
  <c r="J23" i="1"/>
  <c r="I23" i="1"/>
  <c r="H23" i="1"/>
  <c r="G23" i="1"/>
  <c r="F23" i="1"/>
  <c r="E23" i="1"/>
  <c r="D23" i="1"/>
  <c r="C23" i="1"/>
  <c r="B23" i="1"/>
  <c r="H12" i="1"/>
  <c r="H21" i="1" s="1"/>
  <c r="H22" i="1" s="1"/>
  <c r="G12" i="1"/>
  <c r="G21" i="1" s="1"/>
  <c r="B22" i="1"/>
  <c r="M21" i="1"/>
  <c r="M22" i="1" s="1"/>
  <c r="L21" i="1"/>
  <c r="L22" i="1" s="1"/>
  <c r="K21" i="1"/>
  <c r="K22" i="1" s="1"/>
  <c r="J21" i="1"/>
  <c r="J22" i="1" s="1"/>
  <c r="J24" i="1" s="1"/>
  <c r="J25" i="1" s="1"/>
  <c r="I21" i="1"/>
  <c r="I22" i="1" s="1"/>
  <c r="F21" i="1"/>
  <c r="F22" i="1" s="1"/>
  <c r="E21" i="1"/>
  <c r="E22" i="1" s="1"/>
  <c r="D21" i="1"/>
  <c r="D22" i="1" s="1"/>
  <c r="C21" i="1"/>
  <c r="C22" i="1" s="1"/>
  <c r="B21" i="1"/>
  <c r="D12" i="1"/>
  <c r="M13" i="1"/>
  <c r="L13" i="1"/>
  <c r="K13" i="1"/>
  <c r="J13" i="1"/>
  <c r="I13" i="1"/>
  <c r="H13" i="1"/>
  <c r="F13" i="1"/>
  <c r="E13" i="1"/>
  <c r="D13" i="1"/>
  <c r="C13" i="1"/>
  <c r="B13" i="1"/>
  <c r="M12" i="1"/>
  <c r="L12" i="1"/>
  <c r="K12" i="1"/>
  <c r="J12" i="1"/>
  <c r="I12" i="1"/>
  <c r="F12" i="1"/>
  <c r="E12" i="1"/>
  <c r="C12" i="1"/>
  <c r="B12" i="1"/>
  <c r="C11" i="1"/>
  <c r="D11" i="1"/>
  <c r="E11" i="1"/>
  <c r="F11" i="1"/>
  <c r="G11" i="1"/>
  <c r="H11" i="1"/>
  <c r="I11" i="1"/>
  <c r="J11" i="1"/>
  <c r="K11" i="1"/>
  <c r="L11" i="1"/>
  <c r="M11" i="1"/>
  <c r="B11" i="1"/>
  <c r="M10" i="1"/>
  <c r="M9" i="1"/>
  <c r="M8" i="1"/>
  <c r="M7" i="1"/>
  <c r="M6" i="1"/>
  <c r="M5" i="1"/>
  <c r="L10" i="1"/>
  <c r="L9" i="1"/>
  <c r="L8" i="1"/>
  <c r="L7" i="1"/>
  <c r="L6" i="1"/>
  <c r="L5" i="1"/>
  <c r="K10" i="1"/>
  <c r="K9" i="1"/>
  <c r="K8" i="1"/>
  <c r="K7" i="1"/>
  <c r="K6" i="1"/>
  <c r="K5" i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H5" i="1"/>
  <c r="G10" i="1"/>
  <c r="G9" i="1"/>
  <c r="G8" i="1"/>
  <c r="G7" i="1"/>
  <c r="G6" i="1"/>
  <c r="G5" i="1"/>
  <c r="F10" i="1"/>
  <c r="F9" i="1"/>
  <c r="F8" i="1"/>
  <c r="F7" i="1"/>
  <c r="F6" i="1"/>
  <c r="F5" i="1"/>
  <c r="E10" i="1"/>
  <c r="E9" i="1"/>
  <c r="E8" i="1"/>
  <c r="E7" i="1"/>
  <c r="E6" i="1"/>
  <c r="E5" i="1"/>
  <c r="D10" i="1"/>
  <c r="D9" i="1"/>
  <c r="D8" i="1"/>
  <c r="D7" i="1"/>
  <c r="D6" i="1"/>
  <c r="D5" i="1"/>
  <c r="C10" i="1"/>
  <c r="C9" i="1"/>
  <c r="C8" i="1"/>
  <c r="C7" i="1"/>
  <c r="C6" i="1"/>
  <c r="C5" i="1"/>
  <c r="B10" i="1"/>
  <c r="B9" i="1"/>
  <c r="B8" i="1"/>
  <c r="B7" i="1"/>
  <c r="B6" i="1"/>
  <c r="B5" i="1"/>
  <c r="D25" i="9" l="1"/>
  <c r="D28" i="9" s="1"/>
  <c r="L28" i="9"/>
  <c r="L30" i="9" s="1"/>
  <c r="F28" i="9"/>
  <c r="M25" i="9"/>
  <c r="M28" i="9" s="1"/>
  <c r="M30" i="9" s="1"/>
  <c r="K28" i="9"/>
  <c r="C28" i="9"/>
  <c r="C30" i="9" s="1"/>
  <c r="L28" i="6"/>
  <c r="C28" i="6"/>
  <c r="K28" i="6"/>
  <c r="J28" i="6"/>
  <c r="F30" i="9"/>
  <c r="C11" i="9"/>
  <c r="H30" i="9"/>
  <c r="G30" i="9"/>
  <c r="D11" i="9"/>
  <c r="E30" i="6"/>
  <c r="M30" i="6"/>
  <c r="F30" i="6"/>
  <c r="J11" i="6"/>
  <c r="G30" i="6"/>
  <c r="B6" i="10"/>
  <c r="B11" i="10" s="1"/>
  <c r="B17" i="10" s="1"/>
  <c r="B6" i="7"/>
  <c r="B11" i="7" s="1"/>
  <c r="B17" i="7" s="1"/>
  <c r="I28" i="9"/>
  <c r="I30" i="9" s="1"/>
  <c r="B28" i="9"/>
  <c r="M11" i="9"/>
  <c r="L11" i="9"/>
  <c r="E11" i="9"/>
  <c r="B27" i="9"/>
  <c r="K27" i="9"/>
  <c r="K30" i="9" s="1"/>
  <c r="J27" i="9"/>
  <c r="J30" i="9" s="1"/>
  <c r="E30" i="9"/>
  <c r="F11" i="9"/>
  <c r="G11" i="9"/>
  <c r="H11" i="9"/>
  <c r="I11" i="9"/>
  <c r="L11" i="8"/>
  <c r="M11" i="8"/>
  <c r="M12" i="8" s="1"/>
  <c r="M13" i="8" s="1"/>
  <c r="M22" i="8" s="1"/>
  <c r="K11" i="8"/>
  <c r="K12" i="8" s="1"/>
  <c r="K13" i="8" s="1"/>
  <c r="K22" i="8" s="1"/>
  <c r="J11" i="8"/>
  <c r="J12" i="8" s="1"/>
  <c r="J13" i="8" s="1"/>
  <c r="J22" i="8" s="1"/>
  <c r="I11" i="8"/>
  <c r="I12" i="8" s="1"/>
  <c r="I13" i="8" s="1"/>
  <c r="I22" i="8" s="1"/>
  <c r="H11" i="8"/>
  <c r="H12" i="8" s="1"/>
  <c r="H13" i="8" s="1"/>
  <c r="H22" i="8" s="1"/>
  <c r="G11" i="8"/>
  <c r="G12" i="8" s="1"/>
  <c r="G13" i="8" s="1"/>
  <c r="G22" i="8" s="1"/>
  <c r="F11" i="8"/>
  <c r="F12" i="8" s="1"/>
  <c r="F13" i="8" s="1"/>
  <c r="F22" i="8" s="1"/>
  <c r="E11" i="8"/>
  <c r="E12" i="8" s="1"/>
  <c r="E13" i="8" s="1"/>
  <c r="E22" i="8" s="1"/>
  <c r="D11" i="8"/>
  <c r="D12" i="8" s="1"/>
  <c r="D13" i="8" s="1"/>
  <c r="D22" i="8" s="1"/>
  <c r="C11" i="8"/>
  <c r="C12" i="8" s="1"/>
  <c r="B11" i="8"/>
  <c r="B12" i="8" s="1"/>
  <c r="L12" i="8"/>
  <c r="L13" i="8" s="1"/>
  <c r="L22" i="8" s="1"/>
  <c r="I28" i="6"/>
  <c r="I30" i="6" s="1"/>
  <c r="B28" i="6"/>
  <c r="B30" i="6" s="1"/>
  <c r="B11" i="6"/>
  <c r="L11" i="6"/>
  <c r="K27" i="6"/>
  <c r="I11" i="6"/>
  <c r="D11" i="6"/>
  <c r="C27" i="6"/>
  <c r="C30" i="6" s="1"/>
  <c r="H30" i="6"/>
  <c r="J30" i="6"/>
  <c r="D30" i="6"/>
  <c r="L30" i="6"/>
  <c r="E11" i="6"/>
  <c r="M11" i="6"/>
  <c r="F11" i="6"/>
  <c r="G11" i="6"/>
  <c r="H11" i="6"/>
  <c r="M11" i="5"/>
  <c r="L11" i="5"/>
  <c r="L12" i="5" s="1"/>
  <c r="L13" i="5" s="1"/>
  <c r="L22" i="5" s="1"/>
  <c r="K11" i="5"/>
  <c r="K13" i="5" s="1"/>
  <c r="K22" i="5" s="1"/>
  <c r="I11" i="5"/>
  <c r="H11" i="5"/>
  <c r="E11" i="5"/>
  <c r="E12" i="5" s="1"/>
  <c r="D11" i="5"/>
  <c r="C11" i="5"/>
  <c r="M12" i="5"/>
  <c r="M13" i="5"/>
  <c r="M22" i="5" s="1"/>
  <c r="F12" i="5"/>
  <c r="F22" i="5" s="1"/>
  <c r="J12" i="5"/>
  <c r="J13" i="5" s="1"/>
  <c r="J22" i="5" s="1"/>
  <c r="C12" i="5"/>
  <c r="C22" i="5" s="1"/>
  <c r="G12" i="5"/>
  <c r="G22" i="5"/>
  <c r="H12" i="5"/>
  <c r="H22" i="5"/>
  <c r="B13" i="5"/>
  <c r="B22" i="5" s="1"/>
  <c r="D12" i="5"/>
  <c r="D13" i="5" s="1"/>
  <c r="D22" i="5" s="1"/>
  <c r="B24" i="1"/>
  <c r="B25" i="1" s="1"/>
  <c r="M24" i="1"/>
  <c r="M25" i="1" s="1"/>
  <c r="L24" i="1"/>
  <c r="L25" i="1" s="1"/>
  <c r="K24" i="1"/>
  <c r="K25" i="1" s="1"/>
  <c r="I24" i="1"/>
  <c r="I25" i="1" s="1"/>
  <c r="F24" i="1"/>
  <c r="F25" i="1" s="1"/>
  <c r="E24" i="1"/>
  <c r="E25" i="1" s="1"/>
  <c r="C24" i="1"/>
  <c r="C25" i="1" s="1"/>
  <c r="D24" i="1"/>
  <c r="D25" i="1" s="1"/>
  <c r="H24" i="1"/>
  <c r="H25" i="1" s="1"/>
  <c r="G13" i="1"/>
  <c r="G22" i="1" s="1"/>
  <c r="K30" i="6" l="1"/>
  <c r="B30" i="9"/>
  <c r="D28" i="2"/>
  <c r="D30" i="2" s="1"/>
  <c r="E3" i="2" s="1"/>
  <c r="E11" i="2" s="1"/>
  <c r="H28" i="2"/>
  <c r="H30" i="2" s="1"/>
  <c r="I3" i="2" s="1"/>
  <c r="I11" i="2" s="1"/>
  <c r="C28" i="2"/>
  <c r="C30" i="2" s="1"/>
  <c r="D3" i="2" s="1"/>
  <c r="D11" i="2" s="1"/>
  <c r="G28" i="2"/>
  <c r="G30" i="2" s="1"/>
  <c r="H3" i="2" s="1"/>
  <c r="I28" i="2"/>
  <c r="I30" i="2" s="1"/>
  <c r="J3" i="2" s="1"/>
  <c r="J11" i="2" s="1"/>
  <c r="J28" i="2"/>
  <c r="J30" i="2" s="1"/>
  <c r="K3" i="2" s="1"/>
  <c r="K11" i="2" s="1"/>
  <c r="M28" i="2"/>
  <c r="M30" i="2" s="1"/>
  <c r="E28" i="2"/>
  <c r="E30" i="2" s="1"/>
  <c r="F3" i="2" s="1"/>
  <c r="F11" i="2" s="1"/>
  <c r="K28" i="2"/>
  <c r="K30" i="2" s="1"/>
  <c r="L3" i="2" s="1"/>
  <c r="L11" i="2" s="1"/>
  <c r="L28" i="2"/>
  <c r="L30" i="2" s="1"/>
  <c r="M3" i="2" s="1"/>
  <c r="M11" i="2" s="1"/>
  <c r="B30" i="2"/>
  <c r="C3" i="2" s="1"/>
  <c r="C11" i="2" s="1"/>
  <c r="B13" i="8"/>
  <c r="B22" i="8" s="1"/>
  <c r="B23" i="8" s="1"/>
  <c r="B24" i="8" s="1"/>
  <c r="B25" i="8" s="1"/>
  <c r="C13" i="8"/>
  <c r="C22" i="8" s="1"/>
  <c r="C23" i="8" s="1"/>
  <c r="C24" i="8" s="1"/>
  <c r="C25" i="8" s="1"/>
  <c r="F23" i="8"/>
  <c r="F24" i="8" s="1"/>
  <c r="F25" i="8" s="1"/>
  <c r="G23" i="8"/>
  <c r="G24" i="8" s="1"/>
  <c r="G25" i="8" s="1"/>
  <c r="D23" i="8"/>
  <c r="D24" i="8" s="1"/>
  <c r="D25" i="8" s="1"/>
  <c r="E23" i="8"/>
  <c r="E24" i="8" s="1"/>
  <c r="E25" i="8" s="1"/>
  <c r="I23" i="8"/>
  <c r="I24" i="8"/>
  <c r="I25" i="8" s="1"/>
  <c r="K23" i="8"/>
  <c r="K24" i="8" s="1"/>
  <c r="K25" i="8" s="1"/>
  <c r="M23" i="8"/>
  <c r="M24" i="8" s="1"/>
  <c r="M25" i="8" s="1"/>
  <c r="H23" i="8"/>
  <c r="H24" i="8" s="1"/>
  <c r="H25" i="8" s="1"/>
  <c r="J23" i="8"/>
  <c r="J24" i="8" s="1"/>
  <c r="J25" i="8" s="1"/>
  <c r="L23" i="8"/>
  <c r="L24" i="8" s="1"/>
  <c r="L25" i="8" s="1"/>
  <c r="I12" i="5"/>
  <c r="I13" i="5" s="1"/>
  <c r="I22" i="5" s="1"/>
  <c r="I23" i="5" s="1"/>
  <c r="I24" i="5" s="1"/>
  <c r="I25" i="5" s="1"/>
  <c r="E13" i="5"/>
  <c r="K23" i="5"/>
  <c r="K24" i="5" s="1"/>
  <c r="K25" i="5" s="1"/>
  <c r="B23" i="5"/>
  <c r="B24" i="5" s="1"/>
  <c r="B25" i="5" s="1"/>
  <c r="J23" i="5"/>
  <c r="J24" i="5" s="1"/>
  <c r="J25" i="5" s="1"/>
  <c r="L23" i="5"/>
  <c r="L24" i="5" s="1"/>
  <c r="L25" i="5" s="1"/>
  <c r="C23" i="5"/>
  <c r="C24" i="5" s="1"/>
  <c r="C25" i="5" s="1"/>
  <c r="D23" i="5"/>
  <c r="D24" i="5" s="1"/>
  <c r="D25" i="5" s="1"/>
  <c r="F23" i="5"/>
  <c r="F24" i="5" s="1"/>
  <c r="F25" i="5" s="1"/>
  <c r="M23" i="5"/>
  <c r="M24" i="5" s="1"/>
  <c r="M25" i="5" s="1"/>
  <c r="H23" i="5"/>
  <c r="H24" i="5"/>
  <c r="H25" i="5" s="1"/>
  <c r="G23" i="5"/>
  <c r="G24" i="5"/>
  <c r="G25" i="5" s="1"/>
  <c r="E23" i="5"/>
  <c r="E24" i="5" s="1"/>
  <c r="E25" i="5" s="1"/>
  <c r="G24" i="1"/>
  <c r="G25" i="1" s="1"/>
  <c r="H11" i="2" l="1"/>
  <c r="F28" i="2"/>
  <c r="F30" i="2" s="1"/>
  <c r="G3" i="2" l="1"/>
  <c r="G11" i="2" l="1"/>
  <c r="B3" i="3"/>
  <c r="B6" i="3" s="1"/>
  <c r="B11" i="3" s="1"/>
  <c r="B17" i="3" s="1"/>
</calcChain>
</file>

<file path=xl/sharedStrings.xml><?xml version="1.0" encoding="utf-8"?>
<sst xmlns="http://schemas.openxmlformats.org/spreadsheetml/2006/main" count="273" uniqueCount="92">
  <si>
    <t>Month</t>
  </si>
  <si>
    <t>Revenue</t>
  </si>
  <si>
    <t>Total Revenue</t>
  </si>
  <si>
    <t>COGS</t>
  </si>
  <si>
    <t>Gross Profit</t>
  </si>
  <si>
    <t>Operating Expenses</t>
  </si>
  <si>
    <t>Wages</t>
  </si>
  <si>
    <t>Legal Fees</t>
  </si>
  <si>
    <t>Advertising</t>
  </si>
  <si>
    <t>Supplies</t>
  </si>
  <si>
    <t>Interest Expense</t>
  </si>
  <si>
    <t>Additional Expenses</t>
  </si>
  <si>
    <t>Total Expenses</t>
  </si>
  <si>
    <t>Net Income Before Tax</t>
  </si>
  <si>
    <t>Estimated Income Tax %</t>
  </si>
  <si>
    <t>Net Profit After Tax</t>
  </si>
  <si>
    <t>Profit Margin %</t>
  </si>
  <si>
    <t>Salwar suits</t>
  </si>
  <si>
    <t>Saree</t>
  </si>
  <si>
    <t>Accessories</t>
  </si>
  <si>
    <t>Wedding outfit</t>
  </si>
  <si>
    <t>Designer Saree</t>
  </si>
  <si>
    <t>Kurtis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</si>
  <si>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</si>
  <si>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</si>
  <si>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</si>
  <si>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</si>
  <si>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</si>
  <si>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</si>
  <si>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</si>
  <si>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</si>
  <si>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</si>
  <si>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</si>
  <si>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</si>
  <si>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</si>
  <si>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Price</t>
  </si>
  <si>
    <t>Salwar Suits</t>
  </si>
  <si>
    <t>Wedding Outfit</t>
  </si>
  <si>
    <t>Diya's Boutique Income Statement Year 1</t>
  </si>
  <si>
    <t>Quantity</t>
  </si>
  <si>
    <t xml:space="preserve">Cash Flow Year 1 </t>
  </si>
  <si>
    <t>Cash on Hand (beginnning of the month)</t>
  </si>
  <si>
    <t>Cash In</t>
  </si>
  <si>
    <t>Cash Sales</t>
  </si>
  <si>
    <t>Accounts Receivable</t>
  </si>
  <si>
    <t xml:space="preserve">Total Cash In </t>
  </si>
  <si>
    <t>Total Cash Available Before Cash Outlays</t>
  </si>
  <si>
    <t>Cash Out</t>
  </si>
  <si>
    <t xml:space="preserve">Operating Expenses </t>
  </si>
  <si>
    <t xml:space="preserve">Salaries and Wages </t>
  </si>
  <si>
    <t>Rent</t>
  </si>
  <si>
    <t xml:space="preserve">Office Supplies etc. </t>
  </si>
  <si>
    <t>Subtotal Operating expenses</t>
  </si>
  <si>
    <t xml:space="preserve">Total Cash Out </t>
  </si>
  <si>
    <t>Total Cash Inlays</t>
  </si>
  <si>
    <t>Total Cash Outlays</t>
  </si>
  <si>
    <t xml:space="preserve">Net Changes in Cash </t>
  </si>
  <si>
    <t xml:space="preserve">Ending Cash Balance </t>
  </si>
  <si>
    <t>jannuary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</si>
  <si>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</si>
  <si>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</si>
  <si>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</si>
  <si>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</si>
  <si>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</si>
  <si>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</si>
  <si>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</si>
  <si>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</si>
  <si>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</si>
  <si>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</si>
  <si>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</si>
  <si>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assets</t>
  </si>
  <si>
    <t>liabilities</t>
  </si>
  <si>
    <t>cash</t>
  </si>
  <si>
    <t>inventory</t>
  </si>
  <si>
    <t>total current assets</t>
  </si>
  <si>
    <t xml:space="preserve">total fixed assets </t>
  </si>
  <si>
    <t>accounts payable</t>
  </si>
  <si>
    <t>owner's equity</t>
  </si>
  <si>
    <t>total asstes</t>
  </si>
  <si>
    <t>Balance sheet year1</t>
  </si>
  <si>
    <t xml:space="preserve"> </t>
  </si>
  <si>
    <t>accounts receivable</t>
  </si>
  <si>
    <t>income statement for Diya's boutique year 2</t>
  </si>
  <si>
    <t>income statement for Diya's boutique year 3</t>
  </si>
  <si>
    <t>Cash Flow Year 2</t>
  </si>
  <si>
    <t>debts</t>
  </si>
  <si>
    <t>total liabilities</t>
  </si>
  <si>
    <t>table</t>
  </si>
  <si>
    <t>storage box</t>
  </si>
  <si>
    <t>Balance sheet year3</t>
  </si>
  <si>
    <t>Balance sheet year2</t>
  </si>
  <si>
    <t>Price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</si>
</sst>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b/>
      <i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3.5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"/>
    </xf>
    <xf numFmtId="6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 applyAlignment="1">
      <alignment vertical="center" wrapText="1"/>
    </xf>
    <xf numFmtId="8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2" fontId="0" fillId="0" borderId="0" xfId="0" applyNumberFormat="1"/>
    <xf numFmtId="10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3" fillId="0" borderId="0" xfId="2"/>
    <xf numFmtId="0" fontId="4" fillId="0" borderId="0" xfId="2" applyFont="1"/>
    <xf numFmtId="0" fontId="10" fillId="0" borderId="0" xfId="2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7" fillId="0" borderId="0" xfId="2" applyFont="1" applyAlignment="1">
      <alignment horizontal="left" vertical="center" indent="2"/>
    </xf>
    <xf numFmtId="0" fontId="9" fillId="0" borderId="0" xfId="2" applyFont="1" applyAlignment="1">
      <alignment horizontal="left" vertical="center" indent="1"/>
    </xf>
    <xf numFmtId="0" fontId="5" fillId="0" borderId="0" xfId="2" applyFont="1" applyAlignment="1">
      <alignment horizontal="center"/>
    </xf>
    <xf numFmtId="0" fontId="11" fillId="0" borderId="0" xfId="2" applyFont="1"/>
    <xf numFmtId="0" fontId="5" fillId="0" borderId="0" xfId="2" applyFont="1"/>
    <xf numFmtId="0" fontId="12" fillId="0" borderId="0" xfId="2" applyFont="1"/>
    <xf numFmtId="164" fontId="0" fillId="0" borderId="0" xfId="3" applyNumberFormat="1" applyFont="1" applyAlignment="1">
      <alignment vertical="center" wrapText="1"/>
    </xf>
    <xf numFmtId="164" fontId="0" fillId="0" borderId="0" xfId="0" applyNumberFormat="1"/>
    <xf numFmtId="0" fontId="3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/>
    <xf numFmtId="0" fontId="1" fillId="0" borderId="0" xfId="0" applyFont="1"/>
  </cellXfs>
  <cellStyles count="4">
    <cellStyle name="Currency" xfId="3" builtinId="4"/>
    <cellStyle name="Normal" xfId="0" builtinId="0"/>
    <cellStyle name="Normal 2" xfId="2" xr:uid="{6E58FF39-AADC-4593-AE92-C16EB8B2EC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A0CD-6BF8-4693-AB6F-B844E221586B}">
  <dimension ref="A1:Q31"/>
  <sheetViews>
    <sheetView topLeftCell="A3" zoomScale="102" workbookViewId="0">
      <selection activeCell="A26" sqref="A26"/>
    </sheetView>
  </sheetViews>
  <sheetFormatPr defaultRowHeight="14.4" x14ac:dyDescent="0.3"/>
  <cols>
    <col min="1" max="1" width="17.6640625" customWidth="1"/>
    <col min="2" max="2" width="10.109375" bestFit="1" customWidth="1"/>
    <col min="3" max="3" width="9.5546875" customWidth="1"/>
    <col min="5" max="5" width="10.109375" bestFit="1" customWidth="1"/>
    <col min="7" max="7" width="10.109375" bestFit="1" customWidth="1"/>
    <col min="10" max="10" width="12.33203125" customWidth="1"/>
    <col min="11" max="11" width="10.109375" bestFit="1" customWidth="1"/>
    <col min="12" max="12" width="12.44140625" customWidth="1"/>
    <col min="13" max="13" width="12.6640625" customWidth="1"/>
    <col min="16" max="16" width="18" customWidth="1"/>
  </cols>
  <sheetData>
    <row r="1" spans="1:17" x14ac:dyDescent="0.3">
      <c r="A1" s="7"/>
      <c r="B1" s="7"/>
      <c r="C1" s="7"/>
      <c r="H1" s="4" t="s">
        <v>38</v>
      </c>
    </row>
    <row r="2" spans="1:17" x14ac:dyDescent="0.3">
      <c r="A2" s="1" t="s">
        <v>0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</row>
    <row r="3" spans="1:17" x14ac:dyDescent="0.3">
      <c r="A3" s="1" t="s">
        <v>39</v>
      </c>
      <c r="B3" s="1">
        <v>10</v>
      </c>
      <c r="C3" s="1">
        <v>3</v>
      </c>
      <c r="D3" s="1">
        <v>1</v>
      </c>
      <c r="E3" s="1">
        <v>15</v>
      </c>
      <c r="F3" s="1">
        <v>2</v>
      </c>
      <c r="G3" s="1">
        <v>7</v>
      </c>
      <c r="H3" s="1">
        <v>1</v>
      </c>
      <c r="I3" s="1">
        <v>2</v>
      </c>
      <c r="J3" s="1">
        <v>8</v>
      </c>
      <c r="K3" s="1">
        <v>18</v>
      </c>
      <c r="L3" s="1">
        <v>20</v>
      </c>
      <c r="M3" s="1">
        <v>25</v>
      </c>
    </row>
    <row r="4" spans="1:17" x14ac:dyDescent="0.3">
      <c r="A4" s="3" t="s">
        <v>1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6.2" customHeight="1" x14ac:dyDescent="0.3">
      <c r="A5" s="2" t="s">
        <v>17</v>
      </c>
      <c r="B5" s="8">
        <f>B3*Q6</f>
        <v>700</v>
      </c>
      <c r="C5" s="8">
        <f>C3*Q6</f>
        <v>210</v>
      </c>
      <c r="D5" s="8">
        <f>D3*Q6</f>
        <v>70</v>
      </c>
      <c r="E5" s="8">
        <f>E3*Q6</f>
        <v>1050</v>
      </c>
      <c r="F5" s="8">
        <f>F3*Q6</f>
        <v>140</v>
      </c>
      <c r="G5" s="8">
        <f>G3*Q6</f>
        <v>490</v>
      </c>
      <c r="H5" s="8">
        <f>H3*Q6</f>
        <v>70</v>
      </c>
      <c r="I5" s="8">
        <f>I3*Q6</f>
        <v>140</v>
      </c>
      <c r="J5" s="8">
        <f>J3*Q6</f>
        <v>560</v>
      </c>
      <c r="K5" s="8">
        <f>K3*Q6</f>
        <v>1260</v>
      </c>
      <c r="L5" s="8">
        <f>L3*Q6</f>
        <v>1400</v>
      </c>
      <c r="M5" s="8">
        <f>M3*Q6</f>
        <v>1750</v>
      </c>
      <c r="Q5" t="s">
        <v>35</v>
      </c>
    </row>
    <row r="6" spans="1:17" x14ac:dyDescent="0.3">
      <c r="A6" s="2" t="s">
        <v>18</v>
      </c>
      <c r="B6" s="8">
        <f>B3*Q7</f>
        <v>550</v>
      </c>
      <c r="C6" s="8">
        <f>C3*Q7</f>
        <v>165</v>
      </c>
      <c r="D6" s="8">
        <f>D3*Q7</f>
        <v>55</v>
      </c>
      <c r="E6" s="8">
        <f>E3*Q7</f>
        <v>825</v>
      </c>
      <c r="F6" s="8">
        <f>F3*Q7</f>
        <v>110</v>
      </c>
      <c r="G6" s="8">
        <f>G3*Q7</f>
        <v>385</v>
      </c>
      <c r="H6" s="8">
        <f>H3*Q7</f>
        <v>55</v>
      </c>
      <c r="I6" s="8">
        <f>I3*Q7</f>
        <v>110</v>
      </c>
      <c r="J6" s="8">
        <f>J3*Q7</f>
        <v>440</v>
      </c>
      <c r="K6" s="8">
        <f>K3*Q7</f>
        <v>990</v>
      </c>
      <c r="L6" s="8">
        <f>L3*Q7</f>
        <v>1100</v>
      </c>
      <c r="M6" s="8">
        <f>M3*Q7</f>
        <v>1375</v>
      </c>
      <c r="P6" t="s">
        <v>36</v>
      </c>
      <c r="Q6" s="6">
        <v>70</v>
      </c>
    </row>
    <row r="7" spans="1:17" x14ac:dyDescent="0.3">
      <c r="A7" s="2" t="s">
        <v>22</v>
      </c>
      <c r="B7" s="8">
        <f>B3*Q8</f>
        <v>300</v>
      </c>
      <c r="C7" s="8">
        <f>C3*Q8</f>
        <v>90</v>
      </c>
      <c r="D7" s="8">
        <f>D3*Q8</f>
        <v>30</v>
      </c>
      <c r="E7" s="8">
        <f>E3*Q8</f>
        <v>450</v>
      </c>
      <c r="F7" s="8">
        <f>F3*Q8</f>
        <v>60</v>
      </c>
      <c r="G7" s="8">
        <f>G3*Q8</f>
        <v>210</v>
      </c>
      <c r="H7" s="8">
        <f>H3*Q8</f>
        <v>30</v>
      </c>
      <c r="I7" s="8">
        <f>I3*Q8</f>
        <v>60</v>
      </c>
      <c r="J7" s="8">
        <f>J3*Q8</f>
        <v>240</v>
      </c>
      <c r="K7" s="8">
        <f>K3*Q8</f>
        <v>540</v>
      </c>
      <c r="L7" s="8">
        <f>L3*Q8</f>
        <v>600</v>
      </c>
      <c r="M7" s="8">
        <f>M3*Q8</f>
        <v>750</v>
      </c>
      <c r="P7" t="s">
        <v>18</v>
      </c>
      <c r="Q7" s="6">
        <v>55</v>
      </c>
    </row>
    <row r="8" spans="1:17" x14ac:dyDescent="0.3">
      <c r="A8" s="2" t="s">
        <v>20</v>
      </c>
      <c r="B8" s="8">
        <f>B3*Q9</f>
        <v>1500</v>
      </c>
      <c r="C8" s="8">
        <f>C3*Q9</f>
        <v>450</v>
      </c>
      <c r="D8" s="8">
        <f>D3*Q9</f>
        <v>150</v>
      </c>
      <c r="E8" s="8">
        <f>E3*Q9</f>
        <v>2250</v>
      </c>
      <c r="F8" s="8">
        <f>F3*Q9</f>
        <v>300</v>
      </c>
      <c r="G8" s="8">
        <f>G3*Q9</f>
        <v>1050</v>
      </c>
      <c r="H8" s="8">
        <f>H3*Q9</f>
        <v>150</v>
      </c>
      <c r="I8" s="8">
        <f>I3*Q9</f>
        <v>300</v>
      </c>
      <c r="J8" s="8">
        <f>J3*Q9</f>
        <v>1200</v>
      </c>
      <c r="K8" s="8">
        <f>K3*Q9</f>
        <v>2700</v>
      </c>
      <c r="L8" s="8">
        <f>L3*Q9</f>
        <v>3000</v>
      </c>
      <c r="M8" s="8">
        <f>M3*Q9</f>
        <v>3750</v>
      </c>
      <c r="P8" t="s">
        <v>22</v>
      </c>
      <c r="Q8" s="6">
        <v>30</v>
      </c>
    </row>
    <row r="9" spans="1:17" x14ac:dyDescent="0.3">
      <c r="A9" s="2" t="s">
        <v>21</v>
      </c>
      <c r="B9" s="8">
        <f>B3*Q10</f>
        <v>1000</v>
      </c>
      <c r="C9" s="8">
        <f>C3*Q10</f>
        <v>300</v>
      </c>
      <c r="D9" s="8">
        <f>D3*Q10</f>
        <v>100</v>
      </c>
      <c r="E9" s="8">
        <f>E3*Q10</f>
        <v>1500</v>
      </c>
      <c r="F9" s="8">
        <f>F3*Q10</f>
        <v>200</v>
      </c>
      <c r="G9" s="8">
        <f>G3*Q10</f>
        <v>700</v>
      </c>
      <c r="H9" s="8">
        <f>H3*Q10</f>
        <v>100</v>
      </c>
      <c r="I9" s="8">
        <f>I3*Q10</f>
        <v>200</v>
      </c>
      <c r="J9" s="8">
        <f>J3*Q10</f>
        <v>800</v>
      </c>
      <c r="K9" s="8">
        <f>K3*Q10</f>
        <v>1800</v>
      </c>
      <c r="L9" s="8">
        <f>L3*Q10</f>
        <v>2000</v>
      </c>
      <c r="M9" s="8">
        <f>M3*Q10</f>
        <v>2500</v>
      </c>
      <c r="P9" t="s">
        <v>37</v>
      </c>
      <c r="Q9" s="6">
        <v>150</v>
      </c>
    </row>
    <row r="10" spans="1:17" x14ac:dyDescent="0.3">
      <c r="A10" s="2" t="s">
        <v>19</v>
      </c>
      <c r="B10" s="8">
        <f>B3*Q11</f>
        <v>120</v>
      </c>
      <c r="C10" s="8">
        <f>C3*Q11</f>
        <v>36</v>
      </c>
      <c r="D10" s="8">
        <f>D3*Q11</f>
        <v>12</v>
      </c>
      <c r="E10" s="8">
        <f>E3*Q11</f>
        <v>180</v>
      </c>
      <c r="F10" s="8">
        <f>F3*Q11</f>
        <v>24</v>
      </c>
      <c r="G10" s="8">
        <f>G3*Q11</f>
        <v>84</v>
      </c>
      <c r="H10" s="8">
        <f>H3*Q11</f>
        <v>12</v>
      </c>
      <c r="I10" s="8">
        <f>I3*Q11</f>
        <v>24</v>
      </c>
      <c r="J10" s="8">
        <f>J3*Q11</f>
        <v>96</v>
      </c>
      <c r="K10" s="8">
        <f>K3*Q11</f>
        <v>216</v>
      </c>
      <c r="L10" s="8">
        <f>L3*Q11</f>
        <v>240</v>
      </c>
      <c r="M10" s="8">
        <f>M3*Q11</f>
        <v>300</v>
      </c>
      <c r="P10" t="s">
        <v>21</v>
      </c>
      <c r="Q10" s="6">
        <v>100</v>
      </c>
    </row>
    <row r="11" spans="1:17" x14ac:dyDescent="0.3">
      <c r="A11" s="3" t="s">
        <v>2</v>
      </c>
      <c r="B11" s="8">
        <f>B5+B6+B7+B8+B9+B10</f>
        <v>4170</v>
      </c>
      <c r="C11" s="8">
        <f t="shared" ref="C11:M11" si="0">C5+C6+C7+C8+C9+C10</f>
        <v>1251</v>
      </c>
      <c r="D11" s="8">
        <f t="shared" si="0"/>
        <v>417</v>
      </c>
      <c r="E11" s="8">
        <f t="shared" si="0"/>
        <v>6255</v>
      </c>
      <c r="F11" s="8">
        <f t="shared" si="0"/>
        <v>834</v>
      </c>
      <c r="G11" s="8">
        <f t="shared" si="0"/>
        <v>2919</v>
      </c>
      <c r="H11" s="8">
        <f t="shared" si="0"/>
        <v>417</v>
      </c>
      <c r="I11" s="8">
        <f t="shared" si="0"/>
        <v>834</v>
      </c>
      <c r="J11" s="8">
        <f t="shared" si="0"/>
        <v>3336</v>
      </c>
      <c r="K11" s="8">
        <f t="shared" si="0"/>
        <v>7506</v>
      </c>
      <c r="L11" s="8">
        <f t="shared" si="0"/>
        <v>8340</v>
      </c>
      <c r="M11" s="8">
        <f t="shared" si="0"/>
        <v>10425</v>
      </c>
      <c r="P11" t="s">
        <v>19</v>
      </c>
      <c r="Q11" s="6">
        <v>12</v>
      </c>
    </row>
    <row r="12" spans="1:17" x14ac:dyDescent="0.3">
      <c r="A12" s="3" t="s">
        <v>3</v>
      </c>
      <c r="B12" s="9">
        <f>55%*B11</f>
        <v>2293.5</v>
      </c>
      <c r="C12" s="9">
        <f>25%*C11</f>
        <v>312.75</v>
      </c>
      <c r="D12" s="9">
        <f>5%*D11</f>
        <v>20.85</v>
      </c>
      <c r="E12" s="8">
        <f>60%*E11</f>
        <v>3753</v>
      </c>
      <c r="F12" s="9">
        <f>20%*F11</f>
        <v>166.8</v>
      </c>
      <c r="G12" s="9">
        <f>15%*G11</f>
        <v>437.84999999999997</v>
      </c>
      <c r="H12" s="9">
        <f>5%*H11</f>
        <v>20.85</v>
      </c>
      <c r="I12" s="9">
        <f>15%*I11</f>
        <v>125.1</v>
      </c>
      <c r="J12" s="9">
        <f>35%*J11</f>
        <v>1167.5999999999999</v>
      </c>
      <c r="K12" s="9">
        <f>65%*K11</f>
        <v>4878.9000000000005</v>
      </c>
      <c r="L12" s="9">
        <f>69%*L11</f>
        <v>5754.5999999999995</v>
      </c>
      <c r="M12" s="9">
        <f>75%*M11</f>
        <v>7818.75</v>
      </c>
    </row>
    <row r="13" spans="1:17" x14ac:dyDescent="0.3">
      <c r="A13" s="3" t="s">
        <v>4</v>
      </c>
      <c r="B13" s="9">
        <f t="shared" ref="B13:M13" si="1">B11-B12</f>
        <v>1876.5</v>
      </c>
      <c r="C13" s="9">
        <f t="shared" si="1"/>
        <v>938.25</v>
      </c>
      <c r="D13" s="9">
        <f t="shared" si="1"/>
        <v>396.15</v>
      </c>
      <c r="E13" s="8">
        <f t="shared" si="1"/>
        <v>2502</v>
      </c>
      <c r="F13" s="9">
        <f t="shared" si="1"/>
        <v>667.2</v>
      </c>
      <c r="G13" s="9">
        <f t="shared" si="1"/>
        <v>2481.15</v>
      </c>
      <c r="H13" s="9">
        <f t="shared" si="1"/>
        <v>396.15</v>
      </c>
      <c r="I13" s="9">
        <f t="shared" si="1"/>
        <v>708.9</v>
      </c>
      <c r="J13" s="9">
        <f t="shared" si="1"/>
        <v>2168.4</v>
      </c>
      <c r="K13" s="9">
        <f t="shared" si="1"/>
        <v>2627.0999999999995</v>
      </c>
      <c r="L13" s="9">
        <f t="shared" si="1"/>
        <v>2585.4000000000005</v>
      </c>
      <c r="M13" s="9">
        <f t="shared" si="1"/>
        <v>2606.25</v>
      </c>
    </row>
    <row r="14" spans="1:17" x14ac:dyDescent="0.3">
      <c r="A14" s="3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7" x14ac:dyDescent="0.3">
      <c r="A15" s="2" t="s">
        <v>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7" x14ac:dyDescent="0.3">
      <c r="A16" s="2" t="s">
        <v>7</v>
      </c>
      <c r="B16">
        <v>500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2" t="s">
        <v>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9</v>
      </c>
      <c r="B18" s="9">
        <v>1000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/>
      <c r="I18" s="9">
        <v>0</v>
      </c>
      <c r="J18" s="9">
        <v>200</v>
      </c>
      <c r="K18" s="9">
        <v>0</v>
      </c>
      <c r="L18" s="9">
        <v>0</v>
      </c>
      <c r="M18" s="9">
        <v>0</v>
      </c>
    </row>
    <row r="19" spans="1:13" x14ac:dyDescent="0.3">
      <c r="A19" s="2" t="s">
        <v>10</v>
      </c>
      <c r="B19" s="2">
        <v>50</v>
      </c>
      <c r="C19" s="2">
        <v>50</v>
      </c>
      <c r="D19" s="2">
        <v>50</v>
      </c>
      <c r="E19" s="2">
        <v>50</v>
      </c>
      <c r="F19" s="2">
        <v>50</v>
      </c>
      <c r="G19" s="2">
        <v>50</v>
      </c>
      <c r="H19" s="2">
        <v>50</v>
      </c>
      <c r="I19" s="2">
        <v>50</v>
      </c>
      <c r="J19" s="2">
        <v>50</v>
      </c>
      <c r="K19" s="2">
        <v>50</v>
      </c>
      <c r="L19" s="2">
        <v>50</v>
      </c>
      <c r="M19" s="2">
        <v>50</v>
      </c>
    </row>
    <row r="20" spans="1:13" x14ac:dyDescent="0.3">
      <c r="A20" s="2" t="s">
        <v>11</v>
      </c>
      <c r="B20" s="2">
        <v>100</v>
      </c>
      <c r="C20" s="2">
        <v>75</v>
      </c>
      <c r="D20" s="2">
        <v>50</v>
      </c>
      <c r="E20" s="2">
        <v>100</v>
      </c>
      <c r="F20" s="2">
        <v>25</v>
      </c>
      <c r="G20" s="2">
        <v>50</v>
      </c>
      <c r="H20" s="2">
        <v>20</v>
      </c>
      <c r="I20" s="2">
        <v>20</v>
      </c>
      <c r="J20" s="2">
        <v>70</v>
      </c>
      <c r="K20" s="2">
        <v>100</v>
      </c>
      <c r="L20" s="2">
        <v>125</v>
      </c>
      <c r="M20" s="2">
        <v>150</v>
      </c>
    </row>
    <row r="21" spans="1:13" x14ac:dyDescent="0.3">
      <c r="A21" s="3" t="s">
        <v>12</v>
      </c>
      <c r="B21" s="9">
        <f t="shared" ref="B21:M21" si="2">B16+B17+B18+B19+B20+B15</f>
        <v>1650</v>
      </c>
      <c r="C21" s="9">
        <f t="shared" si="2"/>
        <v>125</v>
      </c>
      <c r="D21" s="9">
        <f t="shared" si="2"/>
        <v>100</v>
      </c>
      <c r="E21" s="9">
        <f t="shared" si="2"/>
        <v>150</v>
      </c>
      <c r="F21" s="9">
        <f t="shared" si="2"/>
        <v>75</v>
      </c>
      <c r="G21" s="9">
        <f t="shared" si="2"/>
        <v>100</v>
      </c>
      <c r="H21" s="9">
        <f t="shared" si="2"/>
        <v>70</v>
      </c>
      <c r="I21" s="9">
        <f t="shared" si="2"/>
        <v>70</v>
      </c>
      <c r="J21" s="9">
        <f t="shared" si="2"/>
        <v>320</v>
      </c>
      <c r="K21" s="9">
        <f t="shared" si="2"/>
        <v>150</v>
      </c>
      <c r="L21" s="9">
        <f t="shared" si="2"/>
        <v>175</v>
      </c>
      <c r="M21" s="9">
        <f t="shared" si="2"/>
        <v>200</v>
      </c>
    </row>
    <row r="22" spans="1:13" ht="28.8" x14ac:dyDescent="0.3">
      <c r="A22" s="3" t="s">
        <v>13</v>
      </c>
      <c r="B22" s="9">
        <f t="shared" ref="B22:M22" si="3">B13-B21</f>
        <v>226.5</v>
      </c>
      <c r="C22" s="9">
        <f t="shared" si="3"/>
        <v>813.25</v>
      </c>
      <c r="D22" s="10">
        <f t="shared" si="3"/>
        <v>296.14999999999998</v>
      </c>
      <c r="E22" s="9">
        <f t="shared" si="3"/>
        <v>2352</v>
      </c>
      <c r="F22" s="9">
        <f t="shared" si="3"/>
        <v>592.20000000000005</v>
      </c>
      <c r="G22" s="9">
        <f t="shared" si="3"/>
        <v>2381.15</v>
      </c>
      <c r="H22" s="10">
        <f t="shared" si="3"/>
        <v>326.14999999999998</v>
      </c>
      <c r="I22" s="9">
        <f t="shared" si="3"/>
        <v>638.9</v>
      </c>
      <c r="J22" s="9">
        <f t="shared" si="3"/>
        <v>1848.4</v>
      </c>
      <c r="K22" s="10">
        <f t="shared" si="3"/>
        <v>2477.0999999999995</v>
      </c>
      <c r="L22" s="9">
        <f t="shared" si="3"/>
        <v>2410.4000000000005</v>
      </c>
      <c r="M22" s="9">
        <f t="shared" si="3"/>
        <v>2406.25</v>
      </c>
    </row>
    <row r="23" spans="1:13" ht="28.8" x14ac:dyDescent="0.3">
      <c r="A23" s="2" t="s">
        <v>14</v>
      </c>
      <c r="B23" s="10">
        <f t="shared" ref="B23:M23" si="4">2%*B22</f>
        <v>4.53</v>
      </c>
      <c r="C23" s="10">
        <f t="shared" si="4"/>
        <v>16.265000000000001</v>
      </c>
      <c r="D23" s="10">
        <f t="shared" si="4"/>
        <v>5.923</v>
      </c>
      <c r="E23" s="10">
        <f t="shared" si="4"/>
        <v>47.04</v>
      </c>
      <c r="F23" s="10">
        <f t="shared" si="4"/>
        <v>11.844000000000001</v>
      </c>
      <c r="G23" s="10">
        <f t="shared" si="4"/>
        <v>47.623000000000005</v>
      </c>
      <c r="H23" s="10">
        <f t="shared" si="4"/>
        <v>6.5229999999999997</v>
      </c>
      <c r="I23" s="10">
        <f t="shared" si="4"/>
        <v>12.778</v>
      </c>
      <c r="J23" s="10">
        <f t="shared" si="4"/>
        <v>36.968000000000004</v>
      </c>
      <c r="K23" s="10">
        <f t="shared" si="4"/>
        <v>49.541999999999987</v>
      </c>
      <c r="L23" s="10">
        <f t="shared" si="4"/>
        <v>48.208000000000013</v>
      </c>
      <c r="M23" s="10">
        <f t="shared" si="4"/>
        <v>48.125</v>
      </c>
    </row>
    <row r="24" spans="1:13" x14ac:dyDescent="0.3">
      <c r="A24" s="3" t="s">
        <v>15</v>
      </c>
      <c r="B24" s="11">
        <f t="shared" ref="B24:M24" si="5">B22-B23</f>
        <v>221.97</v>
      </c>
      <c r="C24" s="11">
        <f t="shared" si="5"/>
        <v>796.98500000000001</v>
      </c>
      <c r="D24" s="11">
        <f t="shared" si="5"/>
        <v>290.22699999999998</v>
      </c>
      <c r="E24" s="11">
        <f t="shared" si="5"/>
        <v>2304.96</v>
      </c>
      <c r="F24" s="11">
        <f t="shared" si="5"/>
        <v>580.35599999999999</v>
      </c>
      <c r="G24" s="11">
        <f t="shared" si="5"/>
        <v>2333.527</v>
      </c>
      <c r="H24" s="11">
        <f t="shared" si="5"/>
        <v>319.62699999999995</v>
      </c>
      <c r="I24" s="11">
        <f t="shared" si="5"/>
        <v>626.12199999999996</v>
      </c>
      <c r="J24" s="11">
        <f t="shared" si="5"/>
        <v>1811.432</v>
      </c>
      <c r="K24" s="11">
        <f t="shared" si="5"/>
        <v>2427.5579999999995</v>
      </c>
      <c r="L24" s="11">
        <f t="shared" si="5"/>
        <v>2362.1920000000005</v>
      </c>
      <c r="M24" s="11">
        <f t="shared" si="5"/>
        <v>2358.125</v>
      </c>
    </row>
    <row r="25" spans="1:13" x14ac:dyDescent="0.3">
      <c r="A25" s="3" t="s">
        <v>16</v>
      </c>
      <c r="B25" s="13">
        <f t="shared" ref="B25:M25" si="6">B24/B11</f>
        <v>5.3230215827338126E-2</v>
      </c>
      <c r="C25" s="13">
        <f t="shared" si="6"/>
        <v>0.63707833733013586</v>
      </c>
      <c r="D25" s="14">
        <f t="shared" si="6"/>
        <v>0.6959880095923261</v>
      </c>
      <c r="E25" s="14">
        <f t="shared" si="6"/>
        <v>0.3684988009592326</v>
      </c>
      <c r="F25" s="14">
        <f t="shared" si="6"/>
        <v>0.69587050359712233</v>
      </c>
      <c r="G25" s="14">
        <f t="shared" si="6"/>
        <v>0.79942685851318951</v>
      </c>
      <c r="H25" s="14">
        <f t="shared" si="6"/>
        <v>0.76649160671462824</v>
      </c>
      <c r="I25" s="14">
        <f t="shared" si="6"/>
        <v>0.75074580335731411</v>
      </c>
      <c r="J25" s="14">
        <f t="shared" si="6"/>
        <v>0.54299520383693045</v>
      </c>
      <c r="K25" s="14">
        <f t="shared" si="6"/>
        <v>0.32341566746602712</v>
      </c>
      <c r="L25" s="15">
        <f t="shared" si="6"/>
        <v>0.28323645083932858</v>
      </c>
      <c r="M25" s="14">
        <f t="shared" si="6"/>
        <v>0.22619904076738609</v>
      </c>
    </row>
    <row r="26" spans="1:13" x14ac:dyDescent="0.3">
      <c r="B26" s="12"/>
      <c r="C26" s="13"/>
      <c r="E26" s="14"/>
      <c r="G26" s="14"/>
      <c r="L26" s="14"/>
    </row>
    <row r="27" spans="1:13" x14ac:dyDescent="0.3">
      <c r="A27" s="4"/>
    </row>
    <row r="28" spans="1:13" x14ac:dyDescent="0.3">
      <c r="A28" s="5"/>
    </row>
    <row r="29" spans="1:13" x14ac:dyDescent="0.3">
      <c r="A29" s="5"/>
    </row>
    <row r="30" spans="1:13" x14ac:dyDescent="0.3">
      <c r="A30" s="5"/>
    </row>
    <row r="31" spans="1:13" x14ac:dyDescent="0.3">
      <c r="A3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3D3E-9586-4812-B396-AFDE1A6516A9}">
  <dimension ref="A1:Q25"/>
  <sheetViews>
    <sheetView workbookViewId="0">
      <selection activeCell="I29" sqref="I29"/>
    </sheetView>
  </sheetViews>
  <sheetFormatPr defaultRowHeight="14.4" x14ac:dyDescent="0.3"/>
  <cols>
    <col min="1" max="1" width="13.33203125" customWidth="1"/>
    <col min="2" max="3" width="9.44140625" bestFit="1" customWidth="1"/>
    <col min="5" max="5" width="9" customWidth="1"/>
    <col min="6" max="8" width="9.44140625" bestFit="1" customWidth="1"/>
    <col min="9" max="9" width="11" customWidth="1"/>
    <col min="10" max="10" width="10.6640625" customWidth="1"/>
    <col min="11" max="11" width="9.44140625" bestFit="1" customWidth="1"/>
    <col min="12" max="12" width="10.33203125" customWidth="1"/>
    <col min="13" max="13" width="10.6640625" customWidth="1"/>
    <col min="16" max="16" width="17.21875" customWidth="1"/>
  </cols>
  <sheetData>
    <row r="1" spans="1:17" x14ac:dyDescent="0.3">
      <c r="F1" s="34" t="s">
        <v>82</v>
      </c>
      <c r="G1" s="34"/>
      <c r="H1" s="34"/>
      <c r="I1" s="34"/>
    </row>
    <row r="2" spans="1:17" x14ac:dyDescent="0.3">
      <c r="A2" s="1" t="s">
        <v>0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</row>
    <row r="3" spans="1:17" x14ac:dyDescent="0.3">
      <c r="A3" s="1" t="s">
        <v>39</v>
      </c>
      <c r="B3" s="1">
        <v>18</v>
      </c>
      <c r="C3" s="1">
        <v>5</v>
      </c>
      <c r="D3" s="1">
        <v>2</v>
      </c>
      <c r="E3" s="1">
        <v>17</v>
      </c>
      <c r="F3" s="1">
        <v>5</v>
      </c>
      <c r="G3" s="1">
        <v>9</v>
      </c>
      <c r="H3" s="1">
        <v>3</v>
      </c>
      <c r="I3" s="1">
        <v>5</v>
      </c>
      <c r="J3" s="1">
        <v>10</v>
      </c>
      <c r="K3" s="1">
        <v>22</v>
      </c>
      <c r="L3" s="1">
        <v>25</v>
      </c>
      <c r="M3" s="1">
        <v>30</v>
      </c>
    </row>
    <row r="4" spans="1:17" x14ac:dyDescent="0.3">
      <c r="A4" s="3" t="s">
        <v>1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x14ac:dyDescent="0.3">
      <c r="A5" s="2" t="s">
        <v>17</v>
      </c>
      <c r="B5" s="8">
        <f>B3*Q6</f>
        <v>1260</v>
      </c>
      <c r="C5" s="8">
        <f>C3*Q6</f>
        <v>350</v>
      </c>
      <c r="D5" s="8">
        <f>D3*Q6</f>
        <v>140</v>
      </c>
      <c r="E5" s="8">
        <f>E3*Q6</f>
        <v>1190</v>
      </c>
      <c r="F5" s="8">
        <f>F3*Q6</f>
        <v>350</v>
      </c>
      <c r="G5" s="8">
        <f>G3*Q6</f>
        <v>630</v>
      </c>
      <c r="H5" s="8">
        <f>H3*Q6</f>
        <v>210</v>
      </c>
      <c r="I5" s="8">
        <f>I3*Q6</f>
        <v>350</v>
      </c>
      <c r="J5" s="8">
        <f>J3*Q6</f>
        <v>700</v>
      </c>
      <c r="K5" s="8">
        <f>K3*Q6</f>
        <v>1540</v>
      </c>
      <c r="L5" s="8">
        <f>L3*Q6</f>
        <v>1750</v>
      </c>
      <c r="M5" s="8">
        <f>M3*Q6</f>
        <v>2100</v>
      </c>
      <c r="Q5" t="s">
        <v>35</v>
      </c>
    </row>
    <row r="6" spans="1:17" x14ac:dyDescent="0.3">
      <c r="A6" s="2" t="s">
        <v>18</v>
      </c>
      <c r="B6" s="8">
        <f>B3*Q7</f>
        <v>990</v>
      </c>
      <c r="C6" s="8">
        <f>C3*Q7</f>
        <v>275</v>
      </c>
      <c r="D6" s="8">
        <f>D3*Q7</f>
        <v>110</v>
      </c>
      <c r="E6" s="8">
        <f>E3*Q7</f>
        <v>935</v>
      </c>
      <c r="F6" s="8">
        <f>F3*Q7</f>
        <v>275</v>
      </c>
      <c r="G6" s="8">
        <f>G3*Q7</f>
        <v>495</v>
      </c>
      <c r="H6" s="8">
        <f>H3*Q7</f>
        <v>165</v>
      </c>
      <c r="I6" s="8">
        <f>I3*Q7</f>
        <v>275</v>
      </c>
      <c r="J6" s="8">
        <f>J3*Q7</f>
        <v>550</v>
      </c>
      <c r="K6" s="8">
        <f>K3*Q7</f>
        <v>1210</v>
      </c>
      <c r="L6" s="8">
        <f>L3*Q7</f>
        <v>1375</v>
      </c>
      <c r="M6" s="8">
        <f>M3*Q7</f>
        <v>1650</v>
      </c>
      <c r="P6" t="s">
        <v>36</v>
      </c>
      <c r="Q6" s="6">
        <v>70</v>
      </c>
    </row>
    <row r="7" spans="1:17" x14ac:dyDescent="0.3">
      <c r="A7" s="2" t="s">
        <v>22</v>
      </c>
      <c r="B7" s="8">
        <f>B3*Q8</f>
        <v>540</v>
      </c>
      <c r="C7" s="8">
        <f>C3*Q8</f>
        <v>150</v>
      </c>
      <c r="D7" s="8">
        <f>D3*Q8</f>
        <v>60</v>
      </c>
      <c r="E7" s="8">
        <f>E3*Q8</f>
        <v>510</v>
      </c>
      <c r="F7" s="8">
        <f>F3*Q8</f>
        <v>150</v>
      </c>
      <c r="G7" s="8">
        <f>G3*Q8</f>
        <v>270</v>
      </c>
      <c r="H7" s="8">
        <f>H3*Q8</f>
        <v>90</v>
      </c>
      <c r="I7" s="8">
        <f>I3*Q8</f>
        <v>150</v>
      </c>
      <c r="J7" s="8">
        <f>J3*Q8</f>
        <v>300</v>
      </c>
      <c r="K7" s="8">
        <f>K3*Q8</f>
        <v>660</v>
      </c>
      <c r="L7" s="8">
        <f>L3*Q8</f>
        <v>750</v>
      </c>
      <c r="M7" s="8">
        <f>M3*Q8</f>
        <v>900</v>
      </c>
      <c r="P7" t="s">
        <v>18</v>
      </c>
      <c r="Q7" s="6">
        <v>55</v>
      </c>
    </row>
    <row r="8" spans="1:17" x14ac:dyDescent="0.3">
      <c r="A8" s="2" t="s">
        <v>20</v>
      </c>
      <c r="B8" s="8">
        <f>B3*Q9</f>
        <v>2700</v>
      </c>
      <c r="C8" s="8">
        <f>C3*Q9</f>
        <v>750</v>
      </c>
      <c r="D8" s="8">
        <f>D3*Q9</f>
        <v>300</v>
      </c>
      <c r="E8" s="8">
        <f>E3*Q9</f>
        <v>2550</v>
      </c>
      <c r="F8" s="8">
        <f>F3*Q9</f>
        <v>750</v>
      </c>
      <c r="G8" s="8">
        <f>G3*Q9</f>
        <v>1350</v>
      </c>
      <c r="H8" s="8">
        <f>H3*Q9</f>
        <v>450</v>
      </c>
      <c r="I8" s="8">
        <f>I3*Q9</f>
        <v>750</v>
      </c>
      <c r="J8" s="8">
        <f>J3*Q9</f>
        <v>1500</v>
      </c>
      <c r="K8" s="8">
        <f>K3*Q9</f>
        <v>3300</v>
      </c>
      <c r="L8" s="8">
        <f>L3*Q9</f>
        <v>3750</v>
      </c>
      <c r="M8" s="8">
        <f>M3*Q9</f>
        <v>4500</v>
      </c>
      <c r="P8" t="s">
        <v>22</v>
      </c>
      <c r="Q8" s="6">
        <v>30</v>
      </c>
    </row>
    <row r="9" spans="1:17" x14ac:dyDescent="0.3">
      <c r="A9" s="2" t="s">
        <v>21</v>
      </c>
      <c r="B9" s="8">
        <f>B3*Q10</f>
        <v>1800</v>
      </c>
      <c r="C9" s="8">
        <f>C3*Q10</f>
        <v>500</v>
      </c>
      <c r="D9" s="8">
        <f>D3*Q10</f>
        <v>200</v>
      </c>
      <c r="E9" s="8">
        <f>E3*Q10</f>
        <v>1700</v>
      </c>
      <c r="F9" s="8">
        <f>F3*Q10</f>
        <v>500</v>
      </c>
      <c r="G9" s="8">
        <f>G3*Q10</f>
        <v>900</v>
      </c>
      <c r="H9" s="8">
        <f>H3*Q10</f>
        <v>300</v>
      </c>
      <c r="I9" s="8">
        <f>I3*Q10</f>
        <v>500</v>
      </c>
      <c r="J9" s="8">
        <f>J3*Q10</f>
        <v>1000</v>
      </c>
      <c r="K9" s="8">
        <f>K3*Q10</f>
        <v>2200</v>
      </c>
      <c r="L9" s="8">
        <f>L3*Q10</f>
        <v>2500</v>
      </c>
      <c r="M9" s="8">
        <f>M3*Q10</f>
        <v>3000</v>
      </c>
      <c r="P9" t="s">
        <v>37</v>
      </c>
      <c r="Q9" s="6">
        <v>150</v>
      </c>
    </row>
    <row r="10" spans="1:17" x14ac:dyDescent="0.3">
      <c r="A10" s="2" t="s">
        <v>19</v>
      </c>
      <c r="B10" s="8">
        <f>B3*Q11</f>
        <v>216</v>
      </c>
      <c r="C10" s="8">
        <f>C3*Q11</f>
        <v>60</v>
      </c>
      <c r="D10" s="8">
        <f>D3*Q11</f>
        <v>24</v>
      </c>
      <c r="E10" s="8">
        <f>E3*Q11</f>
        <v>204</v>
      </c>
      <c r="F10" s="8">
        <f>F3*Q11</f>
        <v>60</v>
      </c>
      <c r="G10" s="8">
        <f>G3*Q11</f>
        <v>108</v>
      </c>
      <c r="H10" s="8">
        <f>H3*Q11</f>
        <v>36</v>
      </c>
      <c r="I10" s="8">
        <f>I3*Q11</f>
        <v>60</v>
      </c>
      <c r="J10" s="8">
        <f>J3*Q11</f>
        <v>120</v>
      </c>
      <c r="K10" s="8">
        <f>K3*Q11</f>
        <v>264</v>
      </c>
      <c r="L10" s="8">
        <f>L3*Q11</f>
        <v>300</v>
      </c>
      <c r="M10" s="8">
        <f>M3*Q11</f>
        <v>360</v>
      </c>
      <c r="P10" t="s">
        <v>21</v>
      </c>
      <c r="Q10" s="6">
        <v>100</v>
      </c>
    </row>
    <row r="11" spans="1:17" x14ac:dyDescent="0.3">
      <c r="A11" s="3" t="s">
        <v>2</v>
      </c>
      <c r="B11" s="8">
        <f>B5+B6+B7+B8+B9+B10</f>
        <v>7506</v>
      </c>
      <c r="C11" s="8">
        <f t="shared" ref="C11:M11" si="0">C5+C6+C7+C8+C9+C10</f>
        <v>2085</v>
      </c>
      <c r="D11" s="8">
        <f t="shared" si="0"/>
        <v>834</v>
      </c>
      <c r="E11" s="8">
        <f t="shared" si="0"/>
        <v>7089</v>
      </c>
      <c r="F11" s="8">
        <f t="shared" si="0"/>
        <v>2085</v>
      </c>
      <c r="G11" s="8">
        <f t="shared" si="0"/>
        <v>3753</v>
      </c>
      <c r="H11" s="8">
        <f t="shared" si="0"/>
        <v>1251</v>
      </c>
      <c r="I11" s="8">
        <f t="shared" si="0"/>
        <v>2085</v>
      </c>
      <c r="J11" s="8">
        <f t="shared" si="0"/>
        <v>4170</v>
      </c>
      <c r="K11" s="8">
        <f t="shared" si="0"/>
        <v>9174</v>
      </c>
      <c r="L11" s="8">
        <f t="shared" si="0"/>
        <v>10425</v>
      </c>
      <c r="M11" s="8">
        <f t="shared" si="0"/>
        <v>12510</v>
      </c>
      <c r="P11" t="s">
        <v>19</v>
      </c>
      <c r="Q11" s="6">
        <v>12</v>
      </c>
    </row>
    <row r="12" spans="1:17" x14ac:dyDescent="0.3">
      <c r="A12" s="3" t="s">
        <v>3</v>
      </c>
      <c r="B12" s="9">
        <f>55%*B11</f>
        <v>4128.3</v>
      </c>
      <c r="C12" s="9">
        <f>25%*C11</f>
        <v>521.25</v>
      </c>
      <c r="D12" s="9">
        <f>5%*D11</f>
        <v>41.7</v>
      </c>
      <c r="E12" s="8">
        <f>60%*E11</f>
        <v>4253.3999999999996</v>
      </c>
      <c r="F12" s="9">
        <f>20%*F11</f>
        <v>417</v>
      </c>
      <c r="G12" s="9">
        <f>15%*G11</f>
        <v>562.94999999999993</v>
      </c>
      <c r="H12" s="9">
        <f>5%*H11</f>
        <v>62.550000000000004</v>
      </c>
      <c r="I12" s="9">
        <f>15%*I11</f>
        <v>312.75</v>
      </c>
      <c r="J12" s="9">
        <f>35%*J11</f>
        <v>1459.5</v>
      </c>
      <c r="K12" s="9">
        <f>65%*K11</f>
        <v>5963.1</v>
      </c>
      <c r="L12" s="9">
        <f>69%*L11</f>
        <v>7193.2499999999991</v>
      </c>
      <c r="M12" s="9">
        <f>75%*M11</f>
        <v>9382.5</v>
      </c>
    </row>
    <row r="13" spans="1:17" x14ac:dyDescent="0.3">
      <c r="A13" s="3" t="s">
        <v>4</v>
      </c>
      <c r="B13" s="9">
        <f t="shared" ref="B13:M13" si="1">B11-B12</f>
        <v>3377.7</v>
      </c>
      <c r="C13" s="9">
        <f>C11-C12</f>
        <v>1563.75</v>
      </c>
      <c r="D13" s="9">
        <f t="shared" si="1"/>
        <v>792.3</v>
      </c>
      <c r="E13" s="8">
        <f t="shared" si="1"/>
        <v>2835.6000000000004</v>
      </c>
      <c r="F13" s="9">
        <f>F11-F12</f>
        <v>1668</v>
      </c>
      <c r="G13" s="9">
        <f>G11-G12</f>
        <v>3190.05</v>
      </c>
      <c r="H13" s="9">
        <f>H11-H12</f>
        <v>1188.45</v>
      </c>
      <c r="I13" s="9">
        <f t="shared" si="1"/>
        <v>1772.25</v>
      </c>
      <c r="J13" s="9">
        <f t="shared" si="1"/>
        <v>2710.5</v>
      </c>
      <c r="K13" s="9">
        <f t="shared" si="1"/>
        <v>3210.8999999999996</v>
      </c>
      <c r="L13" s="9">
        <f t="shared" si="1"/>
        <v>3231.7500000000009</v>
      </c>
      <c r="M13" s="9">
        <f t="shared" si="1"/>
        <v>3127.5</v>
      </c>
    </row>
    <row r="14" spans="1:17" ht="28.8" x14ac:dyDescent="0.3">
      <c r="A14" s="3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7" x14ac:dyDescent="0.3">
      <c r="A15" s="2" t="s">
        <v>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7" x14ac:dyDescent="0.3">
      <c r="A16" s="2" t="s">
        <v>7</v>
      </c>
      <c r="B16">
        <v>500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2" t="s">
        <v>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9</v>
      </c>
      <c r="B18" s="9">
        <v>1000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/>
      <c r="I18" s="9">
        <v>0</v>
      </c>
      <c r="J18" s="9">
        <v>200</v>
      </c>
      <c r="K18" s="9">
        <v>0</v>
      </c>
      <c r="L18" s="9">
        <v>0</v>
      </c>
      <c r="M18" s="9">
        <v>0</v>
      </c>
    </row>
    <row r="19" spans="1:13" ht="28.8" x14ac:dyDescent="0.3">
      <c r="A19" s="2" t="s">
        <v>10</v>
      </c>
      <c r="B19" s="2">
        <v>50</v>
      </c>
      <c r="C19" s="2">
        <v>50</v>
      </c>
      <c r="D19" s="2">
        <v>50</v>
      </c>
      <c r="E19" s="2">
        <v>50</v>
      </c>
      <c r="F19" s="2">
        <v>50</v>
      </c>
      <c r="G19" s="2">
        <v>50</v>
      </c>
      <c r="H19" s="2">
        <v>50</v>
      </c>
      <c r="I19" s="2">
        <v>50</v>
      </c>
      <c r="J19" s="2">
        <v>50</v>
      </c>
      <c r="K19" s="2">
        <v>50</v>
      </c>
      <c r="L19" s="2">
        <v>50</v>
      </c>
      <c r="M19" s="2">
        <v>50</v>
      </c>
    </row>
    <row r="20" spans="1:13" ht="28.8" x14ac:dyDescent="0.3">
      <c r="A20" s="2" t="s">
        <v>11</v>
      </c>
      <c r="B20" s="2">
        <v>100</v>
      </c>
      <c r="C20" s="2">
        <v>75</v>
      </c>
      <c r="D20" s="2">
        <v>50</v>
      </c>
      <c r="E20" s="2">
        <v>100</v>
      </c>
      <c r="F20" s="2">
        <v>25</v>
      </c>
      <c r="G20" s="2">
        <v>50</v>
      </c>
      <c r="H20" s="2">
        <v>20</v>
      </c>
      <c r="I20" s="2">
        <v>20</v>
      </c>
      <c r="J20" s="2">
        <v>70</v>
      </c>
      <c r="K20" s="2">
        <v>100</v>
      </c>
      <c r="L20" s="2">
        <v>125</v>
      </c>
      <c r="M20" s="2">
        <v>150</v>
      </c>
    </row>
    <row r="21" spans="1:13" x14ac:dyDescent="0.3">
      <c r="A21" s="3" t="s">
        <v>12</v>
      </c>
      <c r="B21" s="9">
        <f t="shared" ref="B21:M21" si="2">B16+B17+B18+B19+B20+B15</f>
        <v>1650</v>
      </c>
      <c r="C21" s="9">
        <f t="shared" si="2"/>
        <v>125</v>
      </c>
      <c r="D21" s="9">
        <f t="shared" si="2"/>
        <v>100</v>
      </c>
      <c r="E21" s="9">
        <f t="shared" si="2"/>
        <v>150</v>
      </c>
      <c r="F21" s="9">
        <f t="shared" si="2"/>
        <v>75</v>
      </c>
      <c r="G21" s="9">
        <f t="shared" si="2"/>
        <v>100</v>
      </c>
      <c r="H21" s="9">
        <f t="shared" si="2"/>
        <v>70</v>
      </c>
      <c r="I21" s="9">
        <f t="shared" si="2"/>
        <v>70</v>
      </c>
      <c r="J21" s="9">
        <f t="shared" si="2"/>
        <v>320</v>
      </c>
      <c r="K21" s="9">
        <f t="shared" si="2"/>
        <v>150</v>
      </c>
      <c r="L21" s="9">
        <f t="shared" si="2"/>
        <v>175</v>
      </c>
      <c r="M21" s="9">
        <f t="shared" si="2"/>
        <v>200</v>
      </c>
    </row>
    <row r="22" spans="1:13" ht="28.8" x14ac:dyDescent="0.3">
      <c r="A22" s="3" t="s">
        <v>13</v>
      </c>
      <c r="B22" s="9">
        <f t="shared" ref="B22:M22" si="3">B13-B21</f>
        <v>1727.6999999999998</v>
      </c>
      <c r="C22" s="9">
        <f t="shared" si="3"/>
        <v>1438.75</v>
      </c>
      <c r="D22" s="10">
        <f t="shared" si="3"/>
        <v>692.3</v>
      </c>
      <c r="E22" s="30">
        <f>E13-E21</f>
        <v>2685.6000000000004</v>
      </c>
      <c r="F22" s="9">
        <f t="shared" si="3"/>
        <v>1593</v>
      </c>
      <c r="G22" s="9">
        <f t="shared" si="3"/>
        <v>3090.05</v>
      </c>
      <c r="H22" s="10">
        <f t="shared" si="3"/>
        <v>1118.45</v>
      </c>
      <c r="I22" s="9">
        <f t="shared" si="3"/>
        <v>1702.25</v>
      </c>
      <c r="J22" s="9">
        <f t="shared" si="3"/>
        <v>2390.5</v>
      </c>
      <c r="K22" s="10">
        <f t="shared" si="3"/>
        <v>3060.8999999999996</v>
      </c>
      <c r="L22" s="9">
        <f t="shared" si="3"/>
        <v>3056.7500000000009</v>
      </c>
      <c r="M22" s="9">
        <f t="shared" si="3"/>
        <v>2927.5</v>
      </c>
    </row>
    <row r="23" spans="1:13" ht="28.8" x14ac:dyDescent="0.3">
      <c r="A23" s="2" t="s">
        <v>14</v>
      </c>
      <c r="B23" s="10">
        <f t="shared" ref="B23:M23" si="4">2%*B22</f>
        <v>34.553999999999995</v>
      </c>
      <c r="C23" s="10">
        <f t="shared" si="4"/>
        <v>28.775000000000002</v>
      </c>
      <c r="D23" s="10">
        <f t="shared" si="4"/>
        <v>13.846</v>
      </c>
      <c r="E23" s="10">
        <f t="shared" si="4"/>
        <v>53.71200000000001</v>
      </c>
      <c r="F23" s="10">
        <f t="shared" si="4"/>
        <v>31.86</v>
      </c>
      <c r="G23" s="10">
        <f t="shared" si="4"/>
        <v>61.801000000000002</v>
      </c>
      <c r="H23" s="10">
        <f t="shared" si="4"/>
        <v>22.369</v>
      </c>
      <c r="I23" s="10">
        <f t="shared" si="4"/>
        <v>34.045000000000002</v>
      </c>
      <c r="J23" s="10">
        <f t="shared" si="4"/>
        <v>47.81</v>
      </c>
      <c r="K23" s="10">
        <f t="shared" si="4"/>
        <v>61.217999999999996</v>
      </c>
      <c r="L23" s="10">
        <f t="shared" si="4"/>
        <v>61.135000000000019</v>
      </c>
      <c r="M23" s="10">
        <f t="shared" si="4"/>
        <v>58.550000000000004</v>
      </c>
    </row>
    <row r="24" spans="1:13" ht="28.8" x14ac:dyDescent="0.3">
      <c r="A24" s="3" t="s">
        <v>15</v>
      </c>
      <c r="B24" s="11">
        <f t="shared" ref="B24:M24" si="5">B22-B23</f>
        <v>1693.1459999999997</v>
      </c>
      <c r="C24" s="11">
        <f t="shared" si="5"/>
        <v>1409.9749999999999</v>
      </c>
      <c r="D24" s="11">
        <f t="shared" si="5"/>
        <v>678.45399999999995</v>
      </c>
      <c r="E24" s="31">
        <f t="shared" si="5"/>
        <v>2631.8880000000004</v>
      </c>
      <c r="F24" s="11">
        <f t="shared" si="5"/>
        <v>1561.14</v>
      </c>
      <c r="G24" s="11">
        <f t="shared" si="5"/>
        <v>3028.2490000000003</v>
      </c>
      <c r="H24" s="11">
        <f t="shared" si="5"/>
        <v>1096.0810000000001</v>
      </c>
      <c r="I24" s="11">
        <f t="shared" si="5"/>
        <v>1668.2049999999999</v>
      </c>
      <c r="J24" s="11">
        <f t="shared" si="5"/>
        <v>2342.69</v>
      </c>
      <c r="K24" s="11">
        <f t="shared" si="5"/>
        <v>2999.6819999999998</v>
      </c>
      <c r="L24" s="11">
        <f t="shared" si="5"/>
        <v>2995.6150000000007</v>
      </c>
      <c r="M24" s="11">
        <f t="shared" si="5"/>
        <v>2868.95</v>
      </c>
    </row>
    <row r="25" spans="1:13" ht="28.8" x14ac:dyDescent="0.3">
      <c r="A25" s="3" t="s">
        <v>16</v>
      </c>
      <c r="B25" s="13">
        <f t="shared" ref="B25:M25" si="6">B24/B11</f>
        <v>0.22557234212629892</v>
      </c>
      <c r="C25" s="13">
        <f t="shared" si="6"/>
        <v>0.67624700239808144</v>
      </c>
      <c r="D25" s="14">
        <f t="shared" si="6"/>
        <v>0.81349400479616296</v>
      </c>
      <c r="E25" s="14">
        <f t="shared" si="6"/>
        <v>0.37126364790520527</v>
      </c>
      <c r="F25" s="14">
        <f t="shared" si="6"/>
        <v>0.74874820143884901</v>
      </c>
      <c r="G25" s="14">
        <f t="shared" si="6"/>
        <v>0.80688755662136968</v>
      </c>
      <c r="H25" s="14">
        <f t="shared" si="6"/>
        <v>0.87616386890487619</v>
      </c>
      <c r="I25" s="14">
        <f t="shared" si="6"/>
        <v>0.80009832134292558</v>
      </c>
      <c r="J25" s="14">
        <f t="shared" si="6"/>
        <v>0.56179616306954439</v>
      </c>
      <c r="K25" s="14">
        <f t="shared" si="6"/>
        <v>0.32697645519947677</v>
      </c>
      <c r="L25" s="15">
        <f t="shared" si="6"/>
        <v>0.28734916067146288</v>
      </c>
      <c r="M25" s="14">
        <f t="shared" si="6"/>
        <v>0.22933253397282172</v>
      </c>
    </row>
  </sheetData>
  <mergeCells count="1">
    <mergeCell ref="F1:I1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FD98-C3C6-4FCE-8393-5511E1D53680}">
  <dimension ref="A1:Q25"/>
  <sheetViews>
    <sheetView topLeftCell="A10" workbookViewId="0">
      <selection activeCell="C22" sqref="C22"/>
    </sheetView>
  </sheetViews>
  <sheetFormatPr defaultRowHeight="14.4" x14ac:dyDescent="0.3"/>
  <cols>
    <col min="1" max="1" width="20.44140625" customWidth="1"/>
    <col min="2" max="4" width="9.109375" bestFit="1" customWidth="1"/>
    <col min="6" max="6" width="10.109375" customWidth="1"/>
    <col min="7" max="7" width="10.33203125" customWidth="1"/>
    <col min="8" max="9" width="9.109375" bestFit="1" customWidth="1"/>
    <col min="10" max="10" width="11.88671875" customWidth="1"/>
    <col min="11" max="11" width="9.109375" bestFit="1" customWidth="1"/>
    <col min="12" max="12" width="14.21875" customWidth="1"/>
    <col min="13" max="13" width="15.21875" customWidth="1"/>
    <col min="16" max="16" width="18.77734375" customWidth="1"/>
    <col min="17" max="17" width="15.88671875" customWidth="1"/>
  </cols>
  <sheetData>
    <row r="1" spans="1:17" ht="25.2" customHeight="1" x14ac:dyDescent="0.3">
      <c r="F1" s="35" t="s">
        <v>83</v>
      </c>
      <c r="G1" s="35"/>
      <c r="H1" s="35"/>
      <c r="I1" s="35"/>
    </row>
    <row r="2" spans="1:17" x14ac:dyDescent="0.3">
      <c r="A2" s="1" t="s">
        <v>0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</row>
    <row r="3" spans="1:17" x14ac:dyDescent="0.3">
      <c r="A3" s="1" t="s">
        <v>39</v>
      </c>
      <c r="B3" s="1">
        <v>20</v>
      </c>
      <c r="C3" s="1">
        <v>3</v>
      </c>
      <c r="D3" s="1">
        <v>10</v>
      </c>
      <c r="E3" s="1">
        <v>22</v>
      </c>
      <c r="F3" s="1">
        <v>10</v>
      </c>
      <c r="G3" s="1">
        <v>12</v>
      </c>
      <c r="H3" s="1">
        <v>6</v>
      </c>
      <c r="I3" s="1">
        <v>9</v>
      </c>
      <c r="J3" s="1">
        <v>18</v>
      </c>
      <c r="K3" s="1">
        <v>30</v>
      </c>
      <c r="L3" s="1">
        <v>35</v>
      </c>
      <c r="M3" s="1">
        <v>50</v>
      </c>
    </row>
    <row r="4" spans="1:17" x14ac:dyDescent="0.3">
      <c r="A4" s="3" t="s">
        <v>1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x14ac:dyDescent="0.3">
      <c r="A5" s="2" t="s">
        <v>17</v>
      </c>
      <c r="B5" s="8">
        <f>B3*Q6</f>
        <v>1500</v>
      </c>
      <c r="C5" s="8">
        <f>C3*Q6</f>
        <v>225</v>
      </c>
      <c r="D5" s="8">
        <f>D3*Q6</f>
        <v>750</v>
      </c>
      <c r="E5" s="8">
        <f>E3*Q6</f>
        <v>1650</v>
      </c>
      <c r="F5" s="8">
        <f>F3*Q6</f>
        <v>750</v>
      </c>
      <c r="G5" s="8">
        <f>G3*Q6</f>
        <v>900</v>
      </c>
      <c r="H5" s="8">
        <f>H3*Q6</f>
        <v>450</v>
      </c>
      <c r="I5" s="8">
        <f>I3*Q6</f>
        <v>675</v>
      </c>
      <c r="J5" s="8">
        <f>J3*Q6</f>
        <v>1350</v>
      </c>
      <c r="K5" s="8">
        <f>K3*Q6</f>
        <v>2250</v>
      </c>
      <c r="L5" s="8">
        <f>L3*Q6</f>
        <v>2625</v>
      </c>
      <c r="M5" s="8">
        <f>M3*Q6</f>
        <v>3750</v>
      </c>
      <c r="Q5" t="s">
        <v>91</v>
      </c>
    </row>
    <row r="6" spans="1:17" x14ac:dyDescent="0.3">
      <c r="A6" s="2" t="s">
        <v>18</v>
      </c>
      <c r="B6" s="8">
        <f>B3*Q7</f>
        <v>1200</v>
      </c>
      <c r="C6" s="8">
        <f>C3*Q7</f>
        <v>180</v>
      </c>
      <c r="D6" s="8">
        <f>D3*Q7</f>
        <v>600</v>
      </c>
      <c r="E6" s="8">
        <f>E3*Q7</f>
        <v>1320</v>
      </c>
      <c r="F6" s="8">
        <f>F3*Q7</f>
        <v>600</v>
      </c>
      <c r="G6" s="8">
        <f>G3*Q7</f>
        <v>720</v>
      </c>
      <c r="H6" s="8">
        <f>H3*Q7</f>
        <v>360</v>
      </c>
      <c r="I6" s="8">
        <f>I3*Q7</f>
        <v>540</v>
      </c>
      <c r="J6" s="8">
        <f>J3*Q7</f>
        <v>1080</v>
      </c>
      <c r="K6" s="8">
        <f>K3*Q7</f>
        <v>1800</v>
      </c>
      <c r="L6" s="8">
        <f>L3*Q7</f>
        <v>2100</v>
      </c>
      <c r="M6" s="8">
        <f>M3*Q7</f>
        <v>3000</v>
      </c>
      <c r="P6" t="s">
        <v>36</v>
      </c>
      <c r="Q6" s="6">
        <v>75</v>
      </c>
    </row>
    <row r="7" spans="1:17" x14ac:dyDescent="0.3">
      <c r="A7" s="2" t="s">
        <v>22</v>
      </c>
      <c r="B7" s="8">
        <f>B3*Q8</f>
        <v>640</v>
      </c>
      <c r="C7" s="8">
        <f>C3*Q8</f>
        <v>96</v>
      </c>
      <c r="D7" s="8">
        <f>D3*Q8</f>
        <v>320</v>
      </c>
      <c r="E7" s="8">
        <f>E3*Q8</f>
        <v>704</v>
      </c>
      <c r="F7" s="8">
        <f>F3*Q8</f>
        <v>320</v>
      </c>
      <c r="G7" s="8">
        <f>G3*Q8</f>
        <v>384</v>
      </c>
      <c r="H7" s="8">
        <f>H3*Q8</f>
        <v>192</v>
      </c>
      <c r="I7" s="8">
        <f>I3*Q8</f>
        <v>288</v>
      </c>
      <c r="J7" s="8">
        <f>J3*Q8</f>
        <v>576</v>
      </c>
      <c r="K7" s="8">
        <f>K3*Q8</f>
        <v>960</v>
      </c>
      <c r="L7" s="8">
        <f>L3*Q8</f>
        <v>1120</v>
      </c>
      <c r="M7" s="8">
        <f>M3*Q8</f>
        <v>1600</v>
      </c>
      <c r="P7" t="s">
        <v>18</v>
      </c>
      <c r="Q7" s="6">
        <v>60</v>
      </c>
    </row>
    <row r="8" spans="1:17" x14ac:dyDescent="0.3">
      <c r="A8" s="2" t="s">
        <v>20</v>
      </c>
      <c r="B8" s="8">
        <f>B3*Q9</f>
        <v>3500</v>
      </c>
      <c r="C8" s="8">
        <f>C3*Q9</f>
        <v>525</v>
      </c>
      <c r="D8" s="8">
        <f>D3*Q9</f>
        <v>1750</v>
      </c>
      <c r="E8" s="8">
        <f>E3*Q9</f>
        <v>3850</v>
      </c>
      <c r="F8" s="8">
        <f>F3*Q9</f>
        <v>1750</v>
      </c>
      <c r="G8" s="8">
        <f>G3*Q9</f>
        <v>2100</v>
      </c>
      <c r="H8" s="8">
        <f>H3*Q9</f>
        <v>1050</v>
      </c>
      <c r="I8" s="8">
        <f>I3*Q9</f>
        <v>1575</v>
      </c>
      <c r="J8" s="8">
        <f>J3*Q9</f>
        <v>3150</v>
      </c>
      <c r="K8" s="8">
        <f>K3*Q9</f>
        <v>5250</v>
      </c>
      <c r="L8" s="8">
        <f>L3*Q9</f>
        <v>6125</v>
      </c>
      <c r="M8" s="8">
        <f>M3*Q9</f>
        <v>8750</v>
      </c>
      <c r="P8" t="s">
        <v>22</v>
      </c>
      <c r="Q8" s="6">
        <v>32</v>
      </c>
    </row>
    <row r="9" spans="1:17" x14ac:dyDescent="0.3">
      <c r="A9" s="2" t="s">
        <v>21</v>
      </c>
      <c r="B9" s="8">
        <f>B3*Q10</f>
        <v>3000</v>
      </c>
      <c r="C9" s="8">
        <f>C3*Q10</f>
        <v>450</v>
      </c>
      <c r="D9" s="8">
        <f>D3*Q10</f>
        <v>1500</v>
      </c>
      <c r="E9" s="8">
        <f>E3*Q10</f>
        <v>3300</v>
      </c>
      <c r="F9" s="8">
        <f>F3*Q10</f>
        <v>1500</v>
      </c>
      <c r="G9" s="8">
        <f>G3*Q10</f>
        <v>1800</v>
      </c>
      <c r="H9" s="8">
        <f>H3*Q10</f>
        <v>900</v>
      </c>
      <c r="I9" s="8">
        <f>I3*Q10</f>
        <v>1350</v>
      </c>
      <c r="J9" s="8">
        <f>J3*Q10</f>
        <v>2700</v>
      </c>
      <c r="K9" s="8">
        <f>K3*Q10</f>
        <v>4500</v>
      </c>
      <c r="L9" s="8">
        <f>L3*Q10</f>
        <v>5250</v>
      </c>
      <c r="M9" s="8">
        <f>M3*Q10</f>
        <v>7500</v>
      </c>
      <c r="P9" t="s">
        <v>37</v>
      </c>
      <c r="Q9" s="6">
        <v>175</v>
      </c>
    </row>
    <row r="10" spans="1:17" x14ac:dyDescent="0.3">
      <c r="A10" s="2" t="s">
        <v>19</v>
      </c>
      <c r="B10" s="8">
        <f>B3*Q11</f>
        <v>300</v>
      </c>
      <c r="C10" s="8">
        <f>C3*Q11</f>
        <v>45</v>
      </c>
      <c r="D10" s="8">
        <f>D3*Q11</f>
        <v>150</v>
      </c>
      <c r="E10" s="8">
        <f>E3*Q11</f>
        <v>330</v>
      </c>
      <c r="F10" s="8">
        <f>F3*Q11</f>
        <v>150</v>
      </c>
      <c r="G10" s="8">
        <f>G3*Q11</f>
        <v>180</v>
      </c>
      <c r="H10" s="8">
        <f>H3*Q11</f>
        <v>90</v>
      </c>
      <c r="I10" s="8">
        <f>I3*Q11</f>
        <v>135</v>
      </c>
      <c r="J10" s="8">
        <f>J3*Q11</f>
        <v>270</v>
      </c>
      <c r="K10" s="8">
        <f>K3*Q11</f>
        <v>450</v>
      </c>
      <c r="L10" s="8">
        <f>L3*Q11</f>
        <v>525</v>
      </c>
      <c r="M10" s="8">
        <f>M3*Q11</f>
        <v>750</v>
      </c>
      <c r="P10" t="s">
        <v>21</v>
      </c>
      <c r="Q10" s="6">
        <v>150</v>
      </c>
    </row>
    <row r="11" spans="1:17" x14ac:dyDescent="0.3">
      <c r="A11" s="3" t="s">
        <v>2</v>
      </c>
      <c r="B11" s="8">
        <f>B5+B6+B7+B8+B9+B10</f>
        <v>10140</v>
      </c>
      <c r="C11" s="8">
        <f t="shared" ref="C11:M11" si="0">C5+C6+C7+C8+C9+C10</f>
        <v>1521</v>
      </c>
      <c r="D11" s="8">
        <f t="shared" si="0"/>
        <v>5070</v>
      </c>
      <c r="E11" s="8">
        <f t="shared" si="0"/>
        <v>11154</v>
      </c>
      <c r="F11" s="8">
        <f t="shared" si="0"/>
        <v>5070</v>
      </c>
      <c r="G11" s="8">
        <f t="shared" si="0"/>
        <v>6084</v>
      </c>
      <c r="H11" s="8">
        <f t="shared" si="0"/>
        <v>3042</v>
      </c>
      <c r="I11" s="8">
        <f t="shared" si="0"/>
        <v>4563</v>
      </c>
      <c r="J11" s="8">
        <f t="shared" si="0"/>
        <v>9126</v>
      </c>
      <c r="K11" s="8">
        <f t="shared" si="0"/>
        <v>15210</v>
      </c>
      <c r="L11" s="8">
        <f t="shared" si="0"/>
        <v>17745</v>
      </c>
      <c r="M11" s="8">
        <f t="shared" si="0"/>
        <v>25350</v>
      </c>
      <c r="P11" t="s">
        <v>19</v>
      </c>
      <c r="Q11" s="6">
        <v>15</v>
      </c>
    </row>
    <row r="12" spans="1:17" ht="19.8" customHeight="1" x14ac:dyDescent="0.3">
      <c r="A12" s="3" t="s">
        <v>3</v>
      </c>
      <c r="B12" s="10">
        <f>55%*B11</f>
        <v>5577</v>
      </c>
      <c r="C12" s="9">
        <f>25%*C11</f>
        <v>380.25</v>
      </c>
      <c r="D12" s="9">
        <f>5%*D11</f>
        <v>253.5</v>
      </c>
      <c r="E12" s="8">
        <f>60%*E11</f>
        <v>6692.4</v>
      </c>
      <c r="F12" s="9">
        <f>20%*F11</f>
        <v>1014</v>
      </c>
      <c r="G12" s="9">
        <f>15%*G11</f>
        <v>912.6</v>
      </c>
      <c r="H12" s="9">
        <f>5%*H11</f>
        <v>152.1</v>
      </c>
      <c r="I12" s="9">
        <f>15%*I11</f>
        <v>684.44999999999993</v>
      </c>
      <c r="J12" s="10">
        <f>35%*J11</f>
        <v>3194.1</v>
      </c>
      <c r="K12" s="10">
        <f>65%*K11</f>
        <v>9886.5</v>
      </c>
      <c r="L12" s="10">
        <f>69%*L11</f>
        <v>12244.05</v>
      </c>
      <c r="M12" s="10">
        <f>75%*M11</f>
        <v>19012.5</v>
      </c>
    </row>
    <row r="13" spans="1:17" ht="18.600000000000001" customHeight="1" x14ac:dyDescent="0.3">
      <c r="A13" s="3" t="s">
        <v>4</v>
      </c>
      <c r="B13" s="10">
        <f t="shared" ref="B13:M13" si="1">B11-B12</f>
        <v>4563</v>
      </c>
      <c r="C13" s="10">
        <f>C11-C12</f>
        <v>1140.75</v>
      </c>
      <c r="D13" s="10">
        <f t="shared" si="1"/>
        <v>4816.5</v>
      </c>
      <c r="E13" s="8">
        <f t="shared" si="1"/>
        <v>4461.6000000000004</v>
      </c>
      <c r="F13" s="10">
        <f>F11-F12</f>
        <v>4056</v>
      </c>
      <c r="G13" s="10">
        <f>G11-G12</f>
        <v>5171.3999999999996</v>
      </c>
      <c r="H13" s="10">
        <f>H11-H12</f>
        <v>2889.9</v>
      </c>
      <c r="I13" s="10">
        <f t="shared" si="1"/>
        <v>3878.55</v>
      </c>
      <c r="J13" s="10">
        <f t="shared" si="1"/>
        <v>5931.9</v>
      </c>
      <c r="K13" s="10">
        <f t="shared" si="1"/>
        <v>5323.5</v>
      </c>
      <c r="L13" s="10">
        <f t="shared" si="1"/>
        <v>5500.9500000000007</v>
      </c>
      <c r="M13" s="10">
        <f t="shared" si="1"/>
        <v>6337.5</v>
      </c>
    </row>
    <row r="14" spans="1:17" ht="17.399999999999999" customHeight="1" x14ac:dyDescent="0.3">
      <c r="A14" s="3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7" x14ac:dyDescent="0.3">
      <c r="A15" s="2" t="s">
        <v>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7" ht="20.399999999999999" customHeight="1" x14ac:dyDescent="0.3">
      <c r="A16" s="2" t="s">
        <v>7</v>
      </c>
      <c r="B16">
        <v>500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ht="22.8" customHeight="1" x14ac:dyDescent="0.3">
      <c r="A17" s="2" t="s">
        <v>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3">
      <c r="A18" s="2" t="s">
        <v>9</v>
      </c>
      <c r="B18" s="10">
        <v>1000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/>
      <c r="I18" s="9">
        <v>0</v>
      </c>
      <c r="J18" s="9">
        <v>200</v>
      </c>
      <c r="K18" s="9">
        <v>0</v>
      </c>
      <c r="L18" s="9">
        <v>0</v>
      </c>
      <c r="M18" s="9">
        <v>0</v>
      </c>
    </row>
    <row r="19" spans="1:13" x14ac:dyDescent="0.3">
      <c r="A19" s="2" t="s">
        <v>10</v>
      </c>
      <c r="B19" s="2">
        <v>50</v>
      </c>
      <c r="C19" s="2">
        <v>50</v>
      </c>
      <c r="D19" s="2">
        <v>50</v>
      </c>
      <c r="E19" s="2">
        <v>50</v>
      </c>
      <c r="F19" s="2">
        <v>50</v>
      </c>
      <c r="G19" s="2">
        <v>50</v>
      </c>
      <c r="H19" s="2">
        <v>50</v>
      </c>
      <c r="I19" s="2">
        <v>50</v>
      </c>
      <c r="J19" s="2">
        <v>50</v>
      </c>
      <c r="K19" s="2">
        <v>50</v>
      </c>
      <c r="L19" s="2">
        <v>50</v>
      </c>
      <c r="M19" s="2">
        <v>50</v>
      </c>
    </row>
    <row r="20" spans="1:13" ht="23.4" customHeight="1" x14ac:dyDescent="0.3">
      <c r="A20" s="2" t="s">
        <v>11</v>
      </c>
      <c r="B20" s="2">
        <v>100</v>
      </c>
      <c r="C20" s="2">
        <v>75</v>
      </c>
      <c r="D20" s="2">
        <v>50</v>
      </c>
      <c r="E20" s="2">
        <v>100</v>
      </c>
      <c r="F20" s="2">
        <v>25</v>
      </c>
      <c r="G20" s="2">
        <v>50</v>
      </c>
      <c r="H20" s="2">
        <v>20</v>
      </c>
      <c r="I20" s="2">
        <v>20</v>
      </c>
      <c r="J20" s="2">
        <v>70</v>
      </c>
      <c r="K20" s="2">
        <v>100</v>
      </c>
      <c r="L20" s="2">
        <v>125</v>
      </c>
      <c r="M20" s="2">
        <v>150</v>
      </c>
    </row>
    <row r="21" spans="1:13" x14ac:dyDescent="0.3">
      <c r="A21" s="3" t="s">
        <v>12</v>
      </c>
      <c r="B21" s="10">
        <f t="shared" ref="B21:M21" si="2">B16+B17+B18+B19+B20+B15</f>
        <v>1650</v>
      </c>
      <c r="C21" s="9">
        <f t="shared" si="2"/>
        <v>125</v>
      </c>
      <c r="D21" s="9">
        <f t="shared" si="2"/>
        <v>100</v>
      </c>
      <c r="E21" s="9">
        <f t="shared" si="2"/>
        <v>150</v>
      </c>
      <c r="F21" s="9">
        <f t="shared" si="2"/>
        <v>75</v>
      </c>
      <c r="G21" s="9">
        <f t="shared" si="2"/>
        <v>100</v>
      </c>
      <c r="H21" s="9">
        <f t="shared" si="2"/>
        <v>70</v>
      </c>
      <c r="I21" s="9">
        <f t="shared" si="2"/>
        <v>70</v>
      </c>
      <c r="J21" s="9">
        <f t="shared" si="2"/>
        <v>320</v>
      </c>
      <c r="K21" s="9">
        <f t="shared" si="2"/>
        <v>150</v>
      </c>
      <c r="L21" s="9">
        <f t="shared" si="2"/>
        <v>175</v>
      </c>
      <c r="M21" s="9">
        <f t="shared" si="2"/>
        <v>200</v>
      </c>
    </row>
    <row r="22" spans="1:13" x14ac:dyDescent="0.3">
      <c r="A22" s="3" t="s">
        <v>13</v>
      </c>
      <c r="B22" s="10">
        <f t="shared" ref="B22:M22" si="3">B13-B21</f>
        <v>2913</v>
      </c>
      <c r="C22" s="10">
        <f t="shared" si="3"/>
        <v>1015.75</v>
      </c>
      <c r="D22" s="10">
        <f t="shared" si="3"/>
        <v>4716.5</v>
      </c>
      <c r="E22" s="30">
        <f>E13-E21</f>
        <v>4311.6000000000004</v>
      </c>
      <c r="F22" s="10">
        <f t="shared" si="3"/>
        <v>3981</v>
      </c>
      <c r="G22" s="10">
        <f t="shared" si="3"/>
        <v>5071.3999999999996</v>
      </c>
      <c r="H22" s="10">
        <f t="shared" si="3"/>
        <v>2819.9</v>
      </c>
      <c r="I22" s="10">
        <f t="shared" si="3"/>
        <v>3808.55</v>
      </c>
      <c r="J22" s="9">
        <f t="shared" si="3"/>
        <v>5611.9</v>
      </c>
      <c r="K22" s="10">
        <f t="shared" si="3"/>
        <v>5173.5</v>
      </c>
      <c r="L22" s="9">
        <f t="shared" si="3"/>
        <v>5325.9500000000007</v>
      </c>
      <c r="M22" s="9">
        <f t="shared" si="3"/>
        <v>6137.5</v>
      </c>
    </row>
    <row r="23" spans="1:13" ht="24.6" customHeight="1" x14ac:dyDescent="0.3">
      <c r="A23" s="2" t="s">
        <v>14</v>
      </c>
      <c r="B23" s="10">
        <f t="shared" ref="B23:M23" si="4">2%*B22</f>
        <v>58.26</v>
      </c>
      <c r="C23" s="10">
        <f t="shared" si="4"/>
        <v>20.315000000000001</v>
      </c>
      <c r="D23" s="10">
        <f t="shared" si="4"/>
        <v>94.33</v>
      </c>
      <c r="E23" s="10">
        <f t="shared" si="4"/>
        <v>86.232000000000014</v>
      </c>
      <c r="F23" s="10">
        <f t="shared" si="4"/>
        <v>79.62</v>
      </c>
      <c r="G23" s="10">
        <f t="shared" si="4"/>
        <v>101.428</v>
      </c>
      <c r="H23" s="10">
        <f t="shared" si="4"/>
        <v>56.398000000000003</v>
      </c>
      <c r="I23" s="10">
        <f t="shared" si="4"/>
        <v>76.171000000000006</v>
      </c>
      <c r="J23" s="10">
        <f t="shared" si="4"/>
        <v>112.238</v>
      </c>
      <c r="K23" s="10">
        <f t="shared" si="4"/>
        <v>103.47</v>
      </c>
      <c r="L23" s="10">
        <f t="shared" si="4"/>
        <v>106.51900000000002</v>
      </c>
      <c r="M23" s="10">
        <f t="shared" si="4"/>
        <v>122.75</v>
      </c>
    </row>
    <row r="24" spans="1:13" ht="22.8" customHeight="1" x14ac:dyDescent="0.3">
      <c r="A24" s="3" t="s">
        <v>15</v>
      </c>
      <c r="B24" s="31">
        <f t="shared" ref="B24:M24" si="5">B22-B23</f>
        <v>2854.74</v>
      </c>
      <c r="C24" s="11">
        <f t="shared" si="5"/>
        <v>995.43499999999995</v>
      </c>
      <c r="D24" s="31">
        <f t="shared" si="5"/>
        <v>4622.17</v>
      </c>
      <c r="E24" s="31">
        <f t="shared" si="5"/>
        <v>4225.3680000000004</v>
      </c>
      <c r="F24" s="31">
        <f t="shared" si="5"/>
        <v>3901.38</v>
      </c>
      <c r="G24" s="31">
        <f t="shared" si="5"/>
        <v>4969.9719999999998</v>
      </c>
      <c r="H24" s="31">
        <f t="shared" si="5"/>
        <v>2763.502</v>
      </c>
      <c r="I24" s="31">
        <f t="shared" si="5"/>
        <v>3732.3790000000004</v>
      </c>
      <c r="J24" s="11">
        <f t="shared" si="5"/>
        <v>5499.6619999999994</v>
      </c>
      <c r="K24" s="31">
        <f t="shared" si="5"/>
        <v>5070.03</v>
      </c>
      <c r="L24" s="11">
        <f t="shared" si="5"/>
        <v>5219.4310000000005</v>
      </c>
      <c r="M24" s="11">
        <f t="shared" si="5"/>
        <v>6014.75</v>
      </c>
    </row>
    <row r="25" spans="1:13" x14ac:dyDescent="0.3">
      <c r="A25" s="3" t="s">
        <v>16</v>
      </c>
      <c r="B25" s="13">
        <f t="shared" ref="B25:M25" si="6">B24/B11</f>
        <v>0.28153254437869818</v>
      </c>
      <c r="C25" s="13">
        <f t="shared" si="6"/>
        <v>0.65446088099934252</v>
      </c>
      <c r="D25" s="14">
        <f t="shared" si="6"/>
        <v>0.91167061143984218</v>
      </c>
      <c r="E25" s="14">
        <f t="shared" si="6"/>
        <v>0.37882087143625609</v>
      </c>
      <c r="F25" s="14">
        <f t="shared" si="6"/>
        <v>0.76950295857988171</v>
      </c>
      <c r="G25" s="14">
        <f t="shared" si="6"/>
        <v>0.81689217619986843</v>
      </c>
      <c r="H25" s="14">
        <f t="shared" si="6"/>
        <v>0.90844904667981585</v>
      </c>
      <c r="I25" s="14">
        <f t="shared" si="6"/>
        <v>0.81796603111987731</v>
      </c>
      <c r="J25" s="14">
        <f t="shared" si="6"/>
        <v>0.60263664255971938</v>
      </c>
      <c r="K25" s="14">
        <f t="shared" si="6"/>
        <v>0.33333530571992109</v>
      </c>
      <c r="L25" s="15">
        <f t="shared" si="6"/>
        <v>0.29413530571992114</v>
      </c>
      <c r="M25" s="14">
        <f t="shared" si="6"/>
        <v>0.23726824457593687</v>
      </c>
    </row>
  </sheetData>
  <mergeCells count="1"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F3A3-EE72-4F8B-80B4-989AA987F9DC}">
  <dimension ref="A1:N43"/>
  <sheetViews>
    <sheetView topLeftCell="A16" workbookViewId="0">
      <selection activeCell="M32" sqref="M32"/>
    </sheetView>
  </sheetViews>
  <sheetFormatPr defaultRowHeight="14.4" x14ac:dyDescent="0.3"/>
  <cols>
    <col min="1" max="1" width="40" customWidth="1"/>
    <col min="2" max="2" width="11.109375" customWidth="1"/>
    <col min="3" max="3" width="13.33203125" customWidth="1"/>
    <col min="4" max="4" width="12" customWidth="1"/>
    <col min="5" max="5" width="10" customWidth="1"/>
    <col min="9" max="9" width="12.44140625" customWidth="1"/>
    <col min="10" max="10" width="13.6640625" customWidth="1"/>
    <col min="11" max="11" width="13.44140625" customWidth="1"/>
    <col min="12" max="12" width="13.21875" customWidth="1"/>
    <col min="13" max="13" width="14.33203125" customWidth="1"/>
  </cols>
  <sheetData>
    <row r="1" spans="1:13" ht="15.6" x14ac:dyDescent="0.3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6" x14ac:dyDescent="0.3">
      <c r="A2" s="16"/>
      <c r="B2" s="26" t="s">
        <v>58</v>
      </c>
      <c r="C2" s="26" t="s">
        <v>59</v>
      </c>
      <c r="D2" s="26" t="s">
        <v>60</v>
      </c>
      <c r="E2" s="26" t="s">
        <v>61</v>
      </c>
      <c r="F2" s="26" t="s">
        <v>62</v>
      </c>
      <c r="G2" s="26" t="s">
        <v>63</v>
      </c>
      <c r="H2" s="26" t="s">
        <v>64</v>
      </c>
      <c r="I2" s="26" t="s">
        <v>65</v>
      </c>
      <c r="J2" s="26" t="s">
        <v>66</v>
      </c>
      <c r="K2" s="26" t="s">
        <v>67</v>
      </c>
      <c r="L2" s="26" t="s">
        <v>68</v>
      </c>
      <c r="M2" s="26" t="s">
        <v>69</v>
      </c>
    </row>
    <row r="3" spans="1:13" ht="15.6" x14ac:dyDescent="0.3">
      <c r="A3" s="17" t="s">
        <v>41</v>
      </c>
      <c r="B3" s="16">
        <v>25</v>
      </c>
      <c r="C3" s="16">
        <f>B31</f>
        <v>0</v>
      </c>
      <c r="D3" s="16">
        <f t="shared" ref="D3:M3" si="0">C31</f>
        <v>100</v>
      </c>
      <c r="E3" s="16">
        <f t="shared" si="0"/>
        <v>0</v>
      </c>
      <c r="F3" s="16">
        <f t="shared" si="0"/>
        <v>325</v>
      </c>
      <c r="G3" s="16">
        <f t="shared" si="0"/>
        <v>25</v>
      </c>
      <c r="H3" s="16">
        <f t="shared" si="0"/>
        <v>5</v>
      </c>
      <c r="I3" s="16">
        <f t="shared" si="0"/>
        <v>100</v>
      </c>
      <c r="J3" s="16">
        <f t="shared" si="0"/>
        <v>150</v>
      </c>
      <c r="K3" s="16">
        <f t="shared" si="0"/>
        <v>300</v>
      </c>
      <c r="L3" s="16">
        <f t="shared" si="0"/>
        <v>0</v>
      </c>
      <c r="M3" s="16">
        <f t="shared" si="0"/>
        <v>300</v>
      </c>
    </row>
    <row r="5" spans="1:13" ht="15.6" x14ac:dyDescent="0.3">
      <c r="A5" s="17" t="s">
        <v>42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6" x14ac:dyDescent="0.3">
      <c r="A6" s="16" t="s">
        <v>43</v>
      </c>
      <c r="B6" s="16">
        <v>500</v>
      </c>
      <c r="C6" s="16">
        <v>250</v>
      </c>
      <c r="D6" s="16">
        <v>200</v>
      </c>
      <c r="E6" s="16">
        <v>225</v>
      </c>
      <c r="F6" s="16">
        <v>150</v>
      </c>
      <c r="G6" s="16">
        <v>100</v>
      </c>
      <c r="H6" s="16">
        <v>150</v>
      </c>
      <c r="I6" s="16">
        <v>325</v>
      </c>
      <c r="J6" s="16">
        <v>250</v>
      </c>
      <c r="K6" s="16">
        <v>300</v>
      </c>
      <c r="L6" s="16">
        <v>350</v>
      </c>
      <c r="M6" s="16">
        <v>500</v>
      </c>
    </row>
    <row r="7" spans="1:13" ht="15.6" x14ac:dyDescent="0.3">
      <c r="A7" s="16" t="s">
        <v>44</v>
      </c>
      <c r="B7" s="16">
        <v>0</v>
      </c>
      <c r="C7" s="16">
        <v>0</v>
      </c>
      <c r="D7" s="16">
        <v>0</v>
      </c>
      <c r="E7" s="16">
        <v>150</v>
      </c>
      <c r="F7" s="16">
        <v>25</v>
      </c>
      <c r="G7" s="16">
        <v>0</v>
      </c>
      <c r="H7" s="16">
        <v>50</v>
      </c>
      <c r="I7" s="16">
        <v>75</v>
      </c>
      <c r="J7" s="16">
        <v>200</v>
      </c>
      <c r="K7" s="16">
        <v>100</v>
      </c>
      <c r="L7" s="16">
        <v>0</v>
      </c>
      <c r="M7" s="16">
        <v>300</v>
      </c>
    </row>
    <row r="9" spans="1:13" ht="15.6" x14ac:dyDescent="0.3">
      <c r="A9" s="17" t="s">
        <v>45</v>
      </c>
      <c r="B9" s="16">
        <f t="shared" ref="B9:M9" si="1">B6+B7</f>
        <v>500</v>
      </c>
      <c r="C9" s="16">
        <f t="shared" si="1"/>
        <v>250</v>
      </c>
      <c r="D9" s="16">
        <f t="shared" si="1"/>
        <v>200</v>
      </c>
      <c r="E9" s="16">
        <f t="shared" si="1"/>
        <v>375</v>
      </c>
      <c r="F9" s="16">
        <f t="shared" si="1"/>
        <v>175</v>
      </c>
      <c r="G9" s="16">
        <f t="shared" si="1"/>
        <v>100</v>
      </c>
      <c r="H9" s="16">
        <f t="shared" si="1"/>
        <v>200</v>
      </c>
      <c r="I9" s="16">
        <f t="shared" si="1"/>
        <v>400</v>
      </c>
      <c r="J9" s="16">
        <f t="shared" si="1"/>
        <v>450</v>
      </c>
      <c r="K9" s="16">
        <f t="shared" si="1"/>
        <v>400</v>
      </c>
      <c r="L9" s="16">
        <f t="shared" si="1"/>
        <v>350</v>
      </c>
      <c r="M9" s="16">
        <f t="shared" si="1"/>
        <v>800</v>
      </c>
    </row>
    <row r="10" spans="1:13" ht="15.6" x14ac:dyDescent="0.3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5.6" x14ac:dyDescent="0.3">
      <c r="A11" s="17" t="s">
        <v>46</v>
      </c>
      <c r="B11" s="16">
        <f>B3+B9</f>
        <v>525</v>
      </c>
      <c r="C11" s="16">
        <f>C3+C9</f>
        <v>250</v>
      </c>
      <c r="D11" s="16">
        <f t="shared" ref="D11:M11" si="2">D3+D9</f>
        <v>300</v>
      </c>
      <c r="E11" s="16">
        <f t="shared" si="2"/>
        <v>375</v>
      </c>
      <c r="F11" s="16">
        <f t="shared" si="2"/>
        <v>500</v>
      </c>
      <c r="G11" s="16">
        <f t="shared" si="2"/>
        <v>125</v>
      </c>
      <c r="H11" s="16">
        <f t="shared" si="2"/>
        <v>205</v>
      </c>
      <c r="I11" s="16">
        <f t="shared" si="2"/>
        <v>500</v>
      </c>
      <c r="J11" s="16">
        <f t="shared" si="2"/>
        <v>600</v>
      </c>
      <c r="K11" s="16">
        <f t="shared" si="2"/>
        <v>700</v>
      </c>
      <c r="L11" s="16">
        <f t="shared" si="2"/>
        <v>350</v>
      </c>
      <c r="M11" s="16">
        <f t="shared" si="2"/>
        <v>1100</v>
      </c>
    </row>
    <row r="13" spans="1:13" ht="15.6" x14ac:dyDescent="0.3">
      <c r="A13" s="17" t="s">
        <v>47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5.6" x14ac:dyDescent="0.3">
      <c r="A14" s="16" t="s">
        <v>3</v>
      </c>
      <c r="B14" s="16">
        <v>350</v>
      </c>
      <c r="C14" s="16">
        <v>150</v>
      </c>
      <c r="D14" s="16">
        <v>200</v>
      </c>
      <c r="E14" s="16">
        <v>50</v>
      </c>
      <c r="F14" s="16">
        <v>150</v>
      </c>
      <c r="G14" s="16">
        <v>95</v>
      </c>
      <c r="H14" s="16">
        <v>100</v>
      </c>
      <c r="I14" s="16">
        <v>250</v>
      </c>
      <c r="J14" s="16">
        <v>150</v>
      </c>
      <c r="K14" s="16">
        <v>400</v>
      </c>
      <c r="L14" s="16">
        <v>50</v>
      </c>
      <c r="M14" s="16">
        <v>100</v>
      </c>
    </row>
    <row r="16" spans="1:13" ht="15.6" x14ac:dyDescent="0.3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4" ht="15.6" x14ac:dyDescent="0.3">
      <c r="A17" s="17" t="s">
        <v>48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4" ht="15.6" x14ac:dyDescent="0.3">
      <c r="A18" s="16" t="s">
        <v>49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4" ht="15.6" x14ac:dyDescent="0.3">
      <c r="A19" s="16" t="s">
        <v>50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4" ht="15.6" x14ac:dyDescent="0.3">
      <c r="A20" s="16" t="s">
        <v>51</v>
      </c>
      <c r="B20" s="16">
        <v>150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2" spans="1:14" ht="15.6" x14ac:dyDescent="0.3">
      <c r="A22" s="18" t="s">
        <v>52</v>
      </c>
      <c r="B22" s="16">
        <f>SUM(B18+B19+B20)</f>
        <v>150</v>
      </c>
      <c r="C22" s="16">
        <f t="shared" ref="C22:M22" si="3">SUM(C18+C19+C20)</f>
        <v>0</v>
      </c>
      <c r="D22" s="16">
        <f t="shared" si="3"/>
        <v>0</v>
      </c>
      <c r="E22" s="16">
        <f t="shared" si="3"/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16">
        <f t="shared" si="3"/>
        <v>0</v>
      </c>
      <c r="L22" s="16">
        <f t="shared" si="3"/>
        <v>0</v>
      </c>
      <c r="M22" s="16">
        <f t="shared" si="3"/>
        <v>0</v>
      </c>
    </row>
    <row r="25" spans="1:14" ht="15.6" x14ac:dyDescent="0.3">
      <c r="A25" s="17" t="s">
        <v>53</v>
      </c>
      <c r="B25" s="16">
        <f>B14+B22</f>
        <v>500</v>
      </c>
      <c r="C25" s="16">
        <f>C14+C22</f>
        <v>150</v>
      </c>
      <c r="D25" s="16">
        <f>D14+D22</f>
        <v>200</v>
      </c>
      <c r="E25" s="16">
        <f>E14+E22</f>
        <v>50</v>
      </c>
      <c r="F25" s="16">
        <f>F14+F22</f>
        <v>150</v>
      </c>
      <c r="G25" s="16">
        <f>G14+G22</f>
        <v>95</v>
      </c>
      <c r="H25" s="16">
        <f>H14+H22</f>
        <v>100</v>
      </c>
      <c r="I25" s="16">
        <f>I14+I22</f>
        <v>250</v>
      </c>
      <c r="J25" s="16">
        <f>J14+J22</f>
        <v>150</v>
      </c>
      <c r="K25" s="16">
        <f>K14+K22</f>
        <v>400</v>
      </c>
      <c r="L25" s="16">
        <f>L14+L22</f>
        <v>50</v>
      </c>
      <c r="M25" s="16">
        <f>M14+M22</f>
        <v>100</v>
      </c>
    </row>
    <row r="27" spans="1:14" ht="15.6" x14ac:dyDescent="0.3">
      <c r="A27" s="16" t="s">
        <v>54</v>
      </c>
      <c r="B27" s="16">
        <f>B9</f>
        <v>500</v>
      </c>
      <c r="C27" s="16">
        <f t="shared" ref="C27:M27" si="4">C9</f>
        <v>250</v>
      </c>
      <c r="D27" s="16">
        <f t="shared" si="4"/>
        <v>200</v>
      </c>
      <c r="E27" s="16">
        <f t="shared" si="4"/>
        <v>375</v>
      </c>
      <c r="F27" s="16">
        <f t="shared" si="4"/>
        <v>175</v>
      </c>
      <c r="G27" s="16">
        <f t="shared" si="4"/>
        <v>100</v>
      </c>
      <c r="H27" s="16">
        <f t="shared" si="4"/>
        <v>200</v>
      </c>
      <c r="I27" s="16">
        <f t="shared" si="4"/>
        <v>400</v>
      </c>
      <c r="J27" s="16">
        <f t="shared" si="4"/>
        <v>450</v>
      </c>
      <c r="K27" s="16">
        <f t="shared" si="4"/>
        <v>400</v>
      </c>
      <c r="L27" s="16">
        <f t="shared" si="4"/>
        <v>350</v>
      </c>
      <c r="M27" s="16">
        <f t="shared" si="4"/>
        <v>800</v>
      </c>
    </row>
    <row r="28" spans="1:14" ht="15.6" x14ac:dyDescent="0.3">
      <c r="A28" s="16" t="s">
        <v>55</v>
      </c>
      <c r="B28" s="16">
        <f>B25</f>
        <v>500</v>
      </c>
      <c r="C28" s="16">
        <f t="shared" ref="C28:M28" si="5">C25</f>
        <v>150</v>
      </c>
      <c r="D28" s="16">
        <f t="shared" si="5"/>
        <v>200</v>
      </c>
      <c r="E28" s="16">
        <f t="shared" si="5"/>
        <v>50</v>
      </c>
      <c r="F28" s="16">
        <f t="shared" si="5"/>
        <v>150</v>
      </c>
      <c r="G28" s="16">
        <f t="shared" si="5"/>
        <v>95</v>
      </c>
      <c r="H28" s="16">
        <f t="shared" si="5"/>
        <v>100</v>
      </c>
      <c r="I28" s="16">
        <f t="shared" si="5"/>
        <v>250</v>
      </c>
      <c r="J28" s="16">
        <f t="shared" si="5"/>
        <v>150</v>
      </c>
      <c r="K28" s="16">
        <f t="shared" si="5"/>
        <v>400</v>
      </c>
      <c r="L28" s="16">
        <f t="shared" si="5"/>
        <v>50</v>
      </c>
      <c r="M28" s="16">
        <f t="shared" si="5"/>
        <v>100</v>
      </c>
    </row>
    <row r="30" spans="1:14" ht="15.6" x14ac:dyDescent="0.3">
      <c r="A30" s="17" t="s">
        <v>56</v>
      </c>
      <c r="B30" s="16">
        <f>B27-B28</f>
        <v>0</v>
      </c>
      <c r="C30" s="16">
        <f t="shared" ref="C30:M30" si="6">C27-C28</f>
        <v>100</v>
      </c>
      <c r="D30" s="16">
        <f t="shared" si="6"/>
        <v>0</v>
      </c>
      <c r="E30" s="16">
        <f t="shared" si="6"/>
        <v>325</v>
      </c>
      <c r="F30" s="16">
        <f t="shared" si="6"/>
        <v>25</v>
      </c>
      <c r="G30" s="16">
        <f t="shared" si="6"/>
        <v>5</v>
      </c>
      <c r="H30" s="16">
        <f t="shared" si="6"/>
        <v>100</v>
      </c>
      <c r="I30" s="16">
        <f t="shared" si="6"/>
        <v>150</v>
      </c>
      <c r="J30" s="16">
        <f t="shared" si="6"/>
        <v>300</v>
      </c>
      <c r="K30" s="16">
        <f t="shared" si="6"/>
        <v>0</v>
      </c>
      <c r="L30" s="16">
        <f t="shared" si="6"/>
        <v>300</v>
      </c>
      <c r="M30" s="16">
        <f t="shared" si="6"/>
        <v>700</v>
      </c>
    </row>
    <row r="31" spans="1:14" ht="15.6" x14ac:dyDescent="0.3">
      <c r="A31" s="16" t="s">
        <v>57</v>
      </c>
      <c r="B31" s="16">
        <f>B30</f>
        <v>0</v>
      </c>
      <c r="C31" s="16">
        <f>C30</f>
        <v>100</v>
      </c>
      <c r="D31" s="16">
        <f>D30</f>
        <v>0</v>
      </c>
      <c r="E31" s="16">
        <f>E30</f>
        <v>325</v>
      </c>
      <c r="F31" s="16">
        <f>F30</f>
        <v>25</v>
      </c>
      <c r="G31" s="16">
        <f>G30</f>
        <v>5</v>
      </c>
      <c r="H31" s="16">
        <f>H30</f>
        <v>100</v>
      </c>
      <c r="I31" s="16">
        <f>I30</f>
        <v>150</v>
      </c>
      <c r="J31" s="16">
        <f>J30</f>
        <v>300</v>
      </c>
      <c r="K31" s="16">
        <f>K30</f>
        <v>0</v>
      </c>
      <c r="L31" s="16">
        <f>L30</f>
        <v>300</v>
      </c>
      <c r="M31" s="16">
        <f>M30</f>
        <v>700</v>
      </c>
      <c r="N31" s="20"/>
    </row>
    <row r="32" spans="1:14" ht="15.6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1"/>
    </row>
    <row r="33" spans="1:14" ht="15.6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2"/>
    </row>
    <row r="34" spans="1:14" ht="15.6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3"/>
    </row>
    <row r="35" spans="1:14" ht="17.399999999999999" x14ac:dyDescent="0.3">
      <c r="A35" s="16"/>
      <c r="B35" s="16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3"/>
    </row>
    <row r="36" spans="1:14" ht="15.6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24"/>
    </row>
    <row r="37" spans="1:14" ht="15.6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4"/>
    </row>
    <row r="38" spans="1:14" ht="15.6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3"/>
    </row>
    <row r="39" spans="1:14" ht="15.6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5"/>
    </row>
    <row r="40" spans="1:14" ht="15.6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1"/>
    </row>
    <row r="41" spans="1:14" ht="15.6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0"/>
    </row>
    <row r="42" spans="1:14" ht="15.6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0"/>
    </row>
    <row r="43" spans="1:14" ht="15.6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E5FC-CED3-4BCE-950A-4A0225B4D0D2}">
  <dimension ref="A1:M31"/>
  <sheetViews>
    <sheetView topLeftCell="A10" workbookViewId="0">
      <selection activeCell="M32" sqref="M32"/>
    </sheetView>
  </sheetViews>
  <sheetFormatPr defaultRowHeight="14.4" x14ac:dyDescent="0.3"/>
  <cols>
    <col min="1" max="1" width="48.33203125" customWidth="1"/>
    <col min="2" max="2" width="10.44140625" customWidth="1"/>
    <col min="3" max="3" width="14.109375" customWidth="1"/>
    <col min="4" max="4" width="11.77734375" customWidth="1"/>
    <col min="10" max="10" width="14.109375" customWidth="1"/>
    <col min="11" max="11" width="13" customWidth="1"/>
    <col min="12" max="12" width="11.6640625" customWidth="1"/>
    <col min="13" max="13" width="12.88671875" customWidth="1"/>
  </cols>
  <sheetData>
    <row r="1" spans="1:13" ht="15.6" x14ac:dyDescent="0.3">
      <c r="A1" s="32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6" x14ac:dyDescent="0.3">
      <c r="A2" s="16"/>
      <c r="B2" s="26" t="s">
        <v>58</v>
      </c>
      <c r="C2" s="26" t="s">
        <v>59</v>
      </c>
      <c r="D2" s="26" t="s">
        <v>60</v>
      </c>
      <c r="E2" s="26" t="s">
        <v>61</v>
      </c>
      <c r="F2" s="26" t="s">
        <v>62</v>
      </c>
      <c r="G2" s="26" t="s">
        <v>63</v>
      </c>
      <c r="H2" s="26" t="s">
        <v>64</v>
      </c>
      <c r="I2" s="26" t="s">
        <v>65</v>
      </c>
      <c r="J2" s="26" t="s">
        <v>66</v>
      </c>
      <c r="K2" s="26" t="s">
        <v>67</v>
      </c>
      <c r="L2" s="26" t="s">
        <v>68</v>
      </c>
      <c r="M2" s="26" t="s">
        <v>69</v>
      </c>
    </row>
    <row r="3" spans="1:13" ht="15.6" x14ac:dyDescent="0.3">
      <c r="A3" s="17" t="s">
        <v>41</v>
      </c>
      <c r="B3" s="16">
        <v>700</v>
      </c>
      <c r="C3" s="16">
        <v>400</v>
      </c>
      <c r="D3" s="16">
        <v>250</v>
      </c>
      <c r="E3" s="16">
        <v>225</v>
      </c>
      <c r="F3" s="16">
        <v>100</v>
      </c>
      <c r="G3" s="16">
        <v>175</v>
      </c>
      <c r="H3" s="16">
        <v>135</v>
      </c>
      <c r="I3" s="16">
        <v>500</v>
      </c>
      <c r="J3" s="16">
        <v>500</v>
      </c>
      <c r="K3" s="16">
        <v>450</v>
      </c>
      <c r="L3" s="16">
        <v>400</v>
      </c>
      <c r="M3" s="16">
        <v>1000</v>
      </c>
    </row>
    <row r="5" spans="1:13" ht="15.6" x14ac:dyDescent="0.3">
      <c r="A5" s="17" t="s">
        <v>42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6" x14ac:dyDescent="0.3">
      <c r="A6" s="16" t="s">
        <v>43</v>
      </c>
      <c r="B6" s="16">
        <v>400</v>
      </c>
      <c r="C6" s="16">
        <v>300</v>
      </c>
      <c r="D6" s="16">
        <v>250</v>
      </c>
      <c r="E6" s="16">
        <v>300</v>
      </c>
      <c r="F6" s="16">
        <v>150</v>
      </c>
      <c r="G6" s="16">
        <v>175</v>
      </c>
      <c r="H6" s="16">
        <v>200</v>
      </c>
      <c r="I6" s="16">
        <v>350</v>
      </c>
      <c r="J6" s="16">
        <v>300</v>
      </c>
      <c r="K6" s="16">
        <v>395</v>
      </c>
      <c r="L6" s="16">
        <v>400</v>
      </c>
      <c r="M6" s="16">
        <v>700</v>
      </c>
    </row>
    <row r="7" spans="1:13" ht="15.6" x14ac:dyDescent="0.3">
      <c r="A7" s="16" t="s">
        <v>44</v>
      </c>
      <c r="B7" s="16">
        <v>50</v>
      </c>
      <c r="C7" s="16">
        <v>150</v>
      </c>
      <c r="D7" s="16">
        <v>50</v>
      </c>
      <c r="E7" s="16">
        <v>100</v>
      </c>
      <c r="F7" s="16">
        <v>0</v>
      </c>
      <c r="G7" s="16">
        <v>95</v>
      </c>
      <c r="H7" s="16">
        <v>0</v>
      </c>
      <c r="I7" s="16">
        <v>100</v>
      </c>
      <c r="J7" s="16">
        <v>200</v>
      </c>
      <c r="K7" s="16">
        <v>120</v>
      </c>
      <c r="L7" s="16">
        <v>90</v>
      </c>
      <c r="M7" s="16">
        <v>350</v>
      </c>
    </row>
    <row r="9" spans="1:13" ht="15.6" x14ac:dyDescent="0.3">
      <c r="A9" s="17" t="s">
        <v>45</v>
      </c>
      <c r="B9" s="16">
        <f t="shared" ref="B9:M9" si="0">B6+B7</f>
        <v>450</v>
      </c>
      <c r="C9" s="16">
        <f t="shared" si="0"/>
        <v>450</v>
      </c>
      <c r="D9" s="16">
        <f t="shared" si="0"/>
        <v>300</v>
      </c>
      <c r="E9" s="16">
        <f t="shared" si="0"/>
        <v>400</v>
      </c>
      <c r="F9" s="16">
        <f t="shared" si="0"/>
        <v>150</v>
      </c>
      <c r="G9" s="16">
        <f t="shared" si="0"/>
        <v>270</v>
      </c>
      <c r="H9" s="16">
        <f t="shared" si="0"/>
        <v>200</v>
      </c>
      <c r="I9" s="16">
        <f t="shared" si="0"/>
        <v>450</v>
      </c>
      <c r="J9" s="16">
        <f t="shared" si="0"/>
        <v>500</v>
      </c>
      <c r="K9" s="16">
        <f t="shared" si="0"/>
        <v>515</v>
      </c>
      <c r="L9" s="16">
        <f t="shared" si="0"/>
        <v>490</v>
      </c>
      <c r="M9" s="16">
        <f t="shared" si="0"/>
        <v>1050</v>
      </c>
    </row>
    <row r="10" spans="1:13" ht="15.6" x14ac:dyDescent="0.3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5.6" x14ac:dyDescent="0.3">
      <c r="A11" s="17" t="s">
        <v>46</v>
      </c>
      <c r="B11" s="16">
        <f>B3+B9</f>
        <v>1150</v>
      </c>
      <c r="C11" s="16">
        <f t="shared" ref="C11:M11" si="1">C3+C9</f>
        <v>850</v>
      </c>
      <c r="D11" s="16">
        <f t="shared" si="1"/>
        <v>550</v>
      </c>
      <c r="E11" s="16">
        <f t="shared" si="1"/>
        <v>625</v>
      </c>
      <c r="F11" s="16">
        <f t="shared" si="1"/>
        <v>250</v>
      </c>
      <c r="G11" s="16">
        <f t="shared" si="1"/>
        <v>445</v>
      </c>
      <c r="H11" s="16">
        <f t="shared" si="1"/>
        <v>335</v>
      </c>
      <c r="I11" s="16">
        <f t="shared" si="1"/>
        <v>950</v>
      </c>
      <c r="J11" s="16">
        <f t="shared" si="1"/>
        <v>1000</v>
      </c>
      <c r="K11" s="16">
        <f t="shared" si="1"/>
        <v>965</v>
      </c>
      <c r="L11" s="16">
        <f t="shared" si="1"/>
        <v>890</v>
      </c>
      <c r="M11" s="16">
        <f t="shared" si="1"/>
        <v>2050</v>
      </c>
    </row>
    <row r="13" spans="1:13" ht="15.6" x14ac:dyDescent="0.3">
      <c r="A13" s="17" t="s">
        <v>47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5.6" x14ac:dyDescent="0.3">
      <c r="A14" s="16" t="s">
        <v>3</v>
      </c>
      <c r="B14" s="16">
        <v>350</v>
      </c>
      <c r="C14" s="16">
        <v>150</v>
      </c>
      <c r="D14" s="16">
        <v>200</v>
      </c>
      <c r="E14" s="16">
        <v>50</v>
      </c>
      <c r="F14" s="16">
        <v>150</v>
      </c>
      <c r="G14" s="16">
        <v>95</v>
      </c>
      <c r="H14" s="16">
        <v>100</v>
      </c>
      <c r="I14" s="16">
        <v>250</v>
      </c>
      <c r="J14" s="16">
        <v>150</v>
      </c>
      <c r="K14" s="16">
        <v>400</v>
      </c>
      <c r="L14" s="16">
        <v>50</v>
      </c>
      <c r="M14" s="16">
        <v>100</v>
      </c>
    </row>
    <row r="16" spans="1:13" ht="15.6" x14ac:dyDescent="0.3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15.6" x14ac:dyDescent="0.3">
      <c r="A17" s="17" t="s">
        <v>48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5.6" x14ac:dyDescent="0.3">
      <c r="A18" s="16" t="s">
        <v>49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5.6" x14ac:dyDescent="0.3">
      <c r="A19" s="16" t="s">
        <v>50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6" x14ac:dyDescent="0.3">
      <c r="A20" s="16" t="s">
        <v>51</v>
      </c>
      <c r="B20" s="16">
        <v>100</v>
      </c>
      <c r="C20" s="16"/>
      <c r="D20" s="16"/>
      <c r="E20" s="16"/>
      <c r="F20" s="16"/>
      <c r="G20" s="16"/>
      <c r="H20" s="16"/>
      <c r="I20" s="16">
        <v>150</v>
      </c>
      <c r="J20" s="16"/>
      <c r="K20" s="16"/>
      <c r="L20" s="16"/>
      <c r="M20" s="16"/>
    </row>
    <row r="22" spans="1:13" ht="15.6" x14ac:dyDescent="0.3">
      <c r="A22" s="18" t="s">
        <v>52</v>
      </c>
      <c r="B22" s="16">
        <f>SUM(B18+B19+B20)</f>
        <v>100</v>
      </c>
      <c r="C22" s="16">
        <f t="shared" ref="C22:M22" si="2">SUM(C18+C19+C20)</f>
        <v>0</v>
      </c>
      <c r="D22" s="16">
        <f t="shared" si="2"/>
        <v>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16">
        <f t="shared" si="2"/>
        <v>150</v>
      </c>
      <c r="J22" s="16">
        <f t="shared" si="2"/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</row>
    <row r="25" spans="1:13" ht="15.6" x14ac:dyDescent="0.3">
      <c r="A25" s="17" t="s">
        <v>53</v>
      </c>
      <c r="B25" s="16">
        <f>B14+B22</f>
        <v>450</v>
      </c>
      <c r="C25" s="16">
        <f>C14+C22</f>
        <v>150</v>
      </c>
      <c r="D25" s="16">
        <f>D14+D22</f>
        <v>200</v>
      </c>
      <c r="E25" s="16">
        <f>E14+E22</f>
        <v>50</v>
      </c>
      <c r="F25" s="16">
        <f>F14+F22</f>
        <v>150</v>
      </c>
      <c r="G25" s="16">
        <f>G14+G22</f>
        <v>95</v>
      </c>
      <c r="H25" s="16">
        <f>H14+H22</f>
        <v>100</v>
      </c>
      <c r="I25" s="16">
        <f>I14+I22</f>
        <v>400</v>
      </c>
      <c r="J25" s="16">
        <f>J14+J22</f>
        <v>150</v>
      </c>
      <c r="K25" s="16">
        <f>K14+K22</f>
        <v>400</v>
      </c>
      <c r="L25" s="16">
        <f>L14+L22</f>
        <v>50</v>
      </c>
      <c r="M25" s="16">
        <f>M14+M22</f>
        <v>100</v>
      </c>
    </row>
    <row r="27" spans="1:13" ht="15.6" x14ac:dyDescent="0.3">
      <c r="A27" s="16" t="s">
        <v>54</v>
      </c>
      <c r="B27" s="16">
        <f>B9</f>
        <v>450</v>
      </c>
      <c r="C27" s="16">
        <f>C9</f>
        <v>450</v>
      </c>
      <c r="D27" s="16">
        <f>D9</f>
        <v>300</v>
      </c>
      <c r="E27" s="16">
        <f>E9</f>
        <v>400</v>
      </c>
      <c r="F27" s="16">
        <f>F9</f>
        <v>150</v>
      </c>
      <c r="G27" s="16">
        <f>G9</f>
        <v>270</v>
      </c>
      <c r="H27" s="16">
        <f>H9</f>
        <v>200</v>
      </c>
      <c r="I27" s="16">
        <f>I9</f>
        <v>450</v>
      </c>
      <c r="J27" s="16">
        <f>J9</f>
        <v>500</v>
      </c>
      <c r="K27" s="16">
        <f>K9</f>
        <v>515</v>
      </c>
      <c r="L27" s="16">
        <f>L9</f>
        <v>490</v>
      </c>
      <c r="M27" s="16">
        <f>M9</f>
        <v>1050</v>
      </c>
    </row>
    <row r="28" spans="1:13" ht="15.6" x14ac:dyDescent="0.3">
      <c r="A28" s="16" t="s">
        <v>55</v>
      </c>
      <c r="B28" s="16">
        <f>B25</f>
        <v>450</v>
      </c>
      <c r="C28" s="16">
        <f t="shared" ref="C28:M28" si="3">C25</f>
        <v>150</v>
      </c>
      <c r="D28" s="16">
        <f t="shared" si="3"/>
        <v>200</v>
      </c>
      <c r="E28" s="16">
        <f t="shared" si="3"/>
        <v>50</v>
      </c>
      <c r="F28" s="16">
        <f t="shared" si="3"/>
        <v>150</v>
      </c>
      <c r="G28" s="16">
        <f t="shared" si="3"/>
        <v>95</v>
      </c>
      <c r="H28" s="16">
        <f t="shared" si="3"/>
        <v>100</v>
      </c>
      <c r="I28" s="16">
        <f t="shared" si="3"/>
        <v>400</v>
      </c>
      <c r="J28" s="16">
        <f t="shared" si="3"/>
        <v>150</v>
      </c>
      <c r="K28" s="16">
        <f t="shared" si="3"/>
        <v>400</v>
      </c>
      <c r="L28" s="16">
        <f t="shared" si="3"/>
        <v>50</v>
      </c>
      <c r="M28" s="16">
        <f t="shared" si="3"/>
        <v>100</v>
      </c>
    </row>
    <row r="30" spans="1:13" ht="15.6" x14ac:dyDescent="0.3">
      <c r="A30" s="17" t="s">
        <v>56</v>
      </c>
      <c r="B30" s="16">
        <f>B27-B28</f>
        <v>0</v>
      </c>
      <c r="C30" s="16">
        <f t="shared" ref="C30:M30" si="4">C27-C28</f>
        <v>300</v>
      </c>
      <c r="D30" s="16">
        <f t="shared" si="4"/>
        <v>100</v>
      </c>
      <c r="E30" s="16">
        <f t="shared" si="4"/>
        <v>350</v>
      </c>
      <c r="F30" s="16">
        <f t="shared" si="4"/>
        <v>0</v>
      </c>
      <c r="G30" s="16">
        <f t="shared" si="4"/>
        <v>175</v>
      </c>
      <c r="H30" s="16">
        <f t="shared" si="4"/>
        <v>100</v>
      </c>
      <c r="I30" s="16">
        <f t="shared" si="4"/>
        <v>50</v>
      </c>
      <c r="J30" s="16">
        <f t="shared" si="4"/>
        <v>350</v>
      </c>
      <c r="K30" s="16">
        <f t="shared" si="4"/>
        <v>115</v>
      </c>
      <c r="L30" s="16">
        <f t="shared" si="4"/>
        <v>440</v>
      </c>
      <c r="M30" s="16">
        <f t="shared" si="4"/>
        <v>950</v>
      </c>
    </row>
    <row r="31" spans="1:13" ht="15.6" x14ac:dyDescent="0.3">
      <c r="A31" s="16" t="s">
        <v>57</v>
      </c>
      <c r="B31" s="16">
        <f>B30</f>
        <v>0</v>
      </c>
      <c r="C31" s="16">
        <f>C30</f>
        <v>300</v>
      </c>
      <c r="D31" s="16">
        <f>D30</f>
        <v>100</v>
      </c>
      <c r="E31" s="16">
        <f>E30</f>
        <v>350</v>
      </c>
      <c r="F31" s="16">
        <f>F30</f>
        <v>0</v>
      </c>
      <c r="G31" s="16">
        <f>G30</f>
        <v>175</v>
      </c>
      <c r="H31" s="16">
        <f>H30</f>
        <v>100</v>
      </c>
      <c r="I31" s="16">
        <f>I30</f>
        <v>50</v>
      </c>
      <c r="J31" s="16">
        <f>J30</f>
        <v>350</v>
      </c>
      <c r="K31" s="16">
        <f>K30</f>
        <v>115</v>
      </c>
      <c r="L31" s="16">
        <f>L30</f>
        <v>440</v>
      </c>
      <c r="M31" s="16">
        <f>M30</f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D9DE-C2A9-45F2-83CB-DA0A0E83088C}">
  <dimension ref="A1:M31"/>
  <sheetViews>
    <sheetView topLeftCell="A10" workbookViewId="0">
      <selection activeCell="O17" sqref="O17"/>
    </sheetView>
  </sheetViews>
  <sheetFormatPr defaultRowHeight="14.4" x14ac:dyDescent="0.3"/>
  <cols>
    <col min="1" max="1" width="41.44140625" customWidth="1"/>
    <col min="2" max="2" width="10.5546875" customWidth="1"/>
    <col min="3" max="3" width="12.77734375" customWidth="1"/>
    <col min="4" max="5" width="11" customWidth="1"/>
    <col min="6" max="6" width="11.77734375" customWidth="1"/>
    <col min="7" max="7" width="11.6640625" customWidth="1"/>
    <col min="8" max="8" width="11.21875" customWidth="1"/>
    <col min="9" max="9" width="11.5546875" customWidth="1"/>
    <col min="10" max="10" width="11.77734375" customWidth="1"/>
    <col min="11" max="11" width="11.21875" customWidth="1"/>
    <col min="12" max="13" width="11.44140625" customWidth="1"/>
  </cols>
  <sheetData>
    <row r="1" spans="1:13" ht="15.6" x14ac:dyDescent="0.3">
      <c r="A1" s="33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6" x14ac:dyDescent="0.3">
      <c r="A2" s="16"/>
      <c r="B2" s="26" t="s">
        <v>58</v>
      </c>
      <c r="C2" s="26" t="s">
        <v>59</v>
      </c>
      <c r="D2" s="26" t="s">
        <v>60</v>
      </c>
      <c r="E2" s="26" t="s">
        <v>61</v>
      </c>
      <c r="F2" s="26" t="s">
        <v>62</v>
      </c>
      <c r="G2" s="26" t="s">
        <v>63</v>
      </c>
      <c r="H2" s="26" t="s">
        <v>64</v>
      </c>
      <c r="I2" s="26" t="s">
        <v>65</v>
      </c>
      <c r="J2" s="26" t="s">
        <v>66</v>
      </c>
      <c r="K2" s="26" t="s">
        <v>67</v>
      </c>
      <c r="L2" s="26" t="s">
        <v>68</v>
      </c>
      <c r="M2" s="26" t="s">
        <v>69</v>
      </c>
    </row>
    <row r="3" spans="1:13" ht="15.6" x14ac:dyDescent="0.3">
      <c r="A3" s="17" t="s">
        <v>41</v>
      </c>
      <c r="B3" s="16">
        <v>950</v>
      </c>
      <c r="C3" s="16">
        <v>500</v>
      </c>
      <c r="D3" s="16">
        <v>200</v>
      </c>
      <c r="E3" s="16">
        <v>215</v>
      </c>
      <c r="F3" s="16">
        <v>150</v>
      </c>
      <c r="G3" s="16">
        <v>200</v>
      </c>
      <c r="H3" s="16">
        <v>155</v>
      </c>
      <c r="I3" s="16">
        <v>550</v>
      </c>
      <c r="J3" s="16">
        <v>600</v>
      </c>
      <c r="K3" s="16">
        <v>400</v>
      </c>
      <c r="L3" s="16">
        <v>450</v>
      </c>
      <c r="M3" s="16">
        <v>950</v>
      </c>
    </row>
    <row r="5" spans="1:13" ht="15.6" x14ac:dyDescent="0.3">
      <c r="A5" s="17" t="s">
        <v>42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6" x14ac:dyDescent="0.3">
      <c r="A6" s="16" t="s">
        <v>43</v>
      </c>
      <c r="B6" s="16">
        <v>500</v>
      </c>
      <c r="C6" s="16">
        <v>400</v>
      </c>
      <c r="D6" s="16">
        <v>370</v>
      </c>
      <c r="E6" s="16">
        <v>350</v>
      </c>
      <c r="F6" s="16">
        <v>200</v>
      </c>
      <c r="G6" s="16">
        <v>195</v>
      </c>
      <c r="H6" s="16">
        <v>215</v>
      </c>
      <c r="I6" s="16">
        <v>400</v>
      </c>
      <c r="J6" s="16">
        <v>400</v>
      </c>
      <c r="K6" s="16">
        <v>410</v>
      </c>
      <c r="L6" s="16">
        <v>450</v>
      </c>
      <c r="M6" s="16">
        <v>850</v>
      </c>
    </row>
    <row r="7" spans="1:13" ht="15.6" x14ac:dyDescent="0.3">
      <c r="A7" s="16" t="s">
        <v>44</v>
      </c>
      <c r="B7" s="16">
        <v>100</v>
      </c>
      <c r="C7" s="16">
        <v>100</v>
      </c>
      <c r="D7" s="16">
        <v>0</v>
      </c>
      <c r="E7" s="16">
        <v>125</v>
      </c>
      <c r="F7" s="16">
        <v>90</v>
      </c>
      <c r="G7" s="16">
        <v>0</v>
      </c>
      <c r="H7" s="16">
        <v>25</v>
      </c>
      <c r="I7" s="16">
        <v>55</v>
      </c>
      <c r="J7" s="16">
        <v>150</v>
      </c>
      <c r="K7" s="16">
        <v>125</v>
      </c>
      <c r="L7" s="16">
        <v>110</v>
      </c>
      <c r="M7" s="16">
        <v>235</v>
      </c>
    </row>
    <row r="9" spans="1:13" ht="15.6" x14ac:dyDescent="0.3">
      <c r="A9" s="17" t="s">
        <v>45</v>
      </c>
      <c r="B9" s="16">
        <f t="shared" ref="B9:M9" si="0">B6+B7</f>
        <v>600</v>
      </c>
      <c r="C9" s="16">
        <f t="shared" si="0"/>
        <v>500</v>
      </c>
      <c r="D9" s="16">
        <f t="shared" si="0"/>
        <v>370</v>
      </c>
      <c r="E9" s="16">
        <f t="shared" si="0"/>
        <v>475</v>
      </c>
      <c r="F9" s="16">
        <f t="shared" si="0"/>
        <v>290</v>
      </c>
      <c r="G9" s="16">
        <f t="shared" si="0"/>
        <v>195</v>
      </c>
      <c r="H9" s="16">
        <f t="shared" si="0"/>
        <v>240</v>
      </c>
      <c r="I9" s="16">
        <f t="shared" si="0"/>
        <v>455</v>
      </c>
      <c r="J9" s="16">
        <f t="shared" si="0"/>
        <v>550</v>
      </c>
      <c r="K9" s="16">
        <f t="shared" si="0"/>
        <v>535</v>
      </c>
      <c r="L9" s="16">
        <f t="shared" si="0"/>
        <v>560</v>
      </c>
      <c r="M9" s="16">
        <f t="shared" si="0"/>
        <v>1085</v>
      </c>
    </row>
    <row r="10" spans="1:13" ht="15.6" x14ac:dyDescent="0.3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5.6" x14ac:dyDescent="0.3">
      <c r="A11" s="17" t="s">
        <v>46</v>
      </c>
      <c r="B11" s="16">
        <f>B3+B9</f>
        <v>1550</v>
      </c>
      <c r="C11" s="16">
        <f t="shared" ref="C11:M11" si="1">C3+C9</f>
        <v>1000</v>
      </c>
      <c r="D11" s="16">
        <f t="shared" si="1"/>
        <v>570</v>
      </c>
      <c r="E11" s="16">
        <f t="shared" si="1"/>
        <v>690</v>
      </c>
      <c r="F11" s="16">
        <f t="shared" si="1"/>
        <v>440</v>
      </c>
      <c r="G11" s="16">
        <f t="shared" si="1"/>
        <v>395</v>
      </c>
      <c r="H11" s="16">
        <f t="shared" si="1"/>
        <v>395</v>
      </c>
      <c r="I11" s="16">
        <f t="shared" si="1"/>
        <v>1005</v>
      </c>
      <c r="J11" s="16">
        <f t="shared" si="1"/>
        <v>1150</v>
      </c>
      <c r="K11" s="16">
        <f t="shared" si="1"/>
        <v>935</v>
      </c>
      <c r="L11" s="16">
        <f t="shared" si="1"/>
        <v>1010</v>
      </c>
      <c r="M11" s="16">
        <f t="shared" si="1"/>
        <v>2035</v>
      </c>
    </row>
    <row r="13" spans="1:13" ht="15.6" x14ac:dyDescent="0.3">
      <c r="A13" s="17" t="s">
        <v>47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5.6" x14ac:dyDescent="0.3">
      <c r="A14" s="16" t="s">
        <v>3</v>
      </c>
      <c r="B14" s="16">
        <v>350</v>
      </c>
      <c r="C14" s="16">
        <v>150</v>
      </c>
      <c r="D14" s="16">
        <v>200</v>
      </c>
      <c r="E14" s="16">
        <v>50</v>
      </c>
      <c r="F14" s="16">
        <v>150</v>
      </c>
      <c r="G14" s="16">
        <v>95</v>
      </c>
      <c r="H14" s="16">
        <v>100</v>
      </c>
      <c r="I14" s="16">
        <v>250</v>
      </c>
      <c r="J14" s="16">
        <v>150</v>
      </c>
      <c r="K14" s="16">
        <v>400</v>
      </c>
      <c r="L14" s="16">
        <v>50</v>
      </c>
      <c r="M14" s="16">
        <v>100</v>
      </c>
    </row>
    <row r="16" spans="1:13" ht="15.6" x14ac:dyDescent="0.3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15.6" x14ac:dyDescent="0.3">
      <c r="A17" s="17" t="s">
        <v>48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5.6" x14ac:dyDescent="0.3">
      <c r="A18" s="16" t="s">
        <v>49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5.6" x14ac:dyDescent="0.3">
      <c r="A19" s="16" t="s">
        <v>50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6" x14ac:dyDescent="0.3">
      <c r="A20" s="16" t="s">
        <v>51</v>
      </c>
      <c r="B20" s="16">
        <v>0</v>
      </c>
      <c r="C20" s="16"/>
      <c r="D20" s="16">
        <v>150</v>
      </c>
      <c r="E20" s="16"/>
      <c r="F20" s="16"/>
      <c r="G20" s="16"/>
      <c r="H20" s="16"/>
      <c r="I20" s="16">
        <v>0</v>
      </c>
      <c r="J20" s="16"/>
      <c r="K20" s="16"/>
      <c r="L20" s="16">
        <v>200</v>
      </c>
      <c r="M20" s="16"/>
    </row>
    <row r="22" spans="1:13" ht="15.6" x14ac:dyDescent="0.3">
      <c r="A22" s="18" t="s">
        <v>52</v>
      </c>
      <c r="B22" s="16">
        <f>SUM(B18+B19+B20)</f>
        <v>0</v>
      </c>
      <c r="C22" s="16">
        <f t="shared" ref="C22:M22" si="2">SUM(C18+C19+C20)</f>
        <v>0</v>
      </c>
      <c r="D22" s="16">
        <f t="shared" si="2"/>
        <v>150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16">
        <f t="shared" si="2"/>
        <v>0</v>
      </c>
      <c r="J22" s="16">
        <f t="shared" si="2"/>
        <v>0</v>
      </c>
      <c r="K22" s="16">
        <f t="shared" si="2"/>
        <v>0</v>
      </c>
      <c r="L22" s="16">
        <f t="shared" si="2"/>
        <v>200</v>
      </c>
      <c r="M22" s="16">
        <f t="shared" si="2"/>
        <v>0</v>
      </c>
    </row>
    <row r="25" spans="1:13" ht="15.6" x14ac:dyDescent="0.3">
      <c r="A25" s="17" t="s">
        <v>53</v>
      </c>
      <c r="B25" s="16">
        <f>B14+B22</f>
        <v>350</v>
      </c>
      <c r="C25" s="16">
        <f>C14+C22</f>
        <v>150</v>
      </c>
      <c r="D25" s="16">
        <f>D14+D22</f>
        <v>350</v>
      </c>
      <c r="E25" s="16">
        <f>E14+E22</f>
        <v>50</v>
      </c>
      <c r="F25" s="16">
        <f>F14+F22</f>
        <v>150</v>
      </c>
      <c r="G25" s="16">
        <f>G14+G22</f>
        <v>95</v>
      </c>
      <c r="H25" s="16">
        <f>H14+H22</f>
        <v>100</v>
      </c>
      <c r="I25" s="16">
        <f>I14+I22</f>
        <v>250</v>
      </c>
      <c r="J25" s="16">
        <f>J14+J22</f>
        <v>150</v>
      </c>
      <c r="K25" s="16">
        <f>K14+K22</f>
        <v>400</v>
      </c>
      <c r="L25" s="16">
        <f>L14+L22</f>
        <v>250</v>
      </c>
      <c r="M25" s="16">
        <f>M14+M22</f>
        <v>100</v>
      </c>
    </row>
    <row r="27" spans="1:13" ht="15.6" x14ac:dyDescent="0.3">
      <c r="A27" s="16" t="s">
        <v>54</v>
      </c>
      <c r="B27" s="16">
        <f>B9</f>
        <v>600</v>
      </c>
      <c r="C27" s="16">
        <f>C9</f>
        <v>500</v>
      </c>
      <c r="D27" s="16">
        <f>D9</f>
        <v>370</v>
      </c>
      <c r="E27" s="16">
        <f>E9</f>
        <v>475</v>
      </c>
      <c r="F27" s="16">
        <f>F9</f>
        <v>290</v>
      </c>
      <c r="G27" s="16">
        <f>G9</f>
        <v>195</v>
      </c>
      <c r="H27" s="16">
        <f>H9</f>
        <v>240</v>
      </c>
      <c r="I27" s="16">
        <f>I9</f>
        <v>455</v>
      </c>
      <c r="J27" s="16">
        <f>J9</f>
        <v>550</v>
      </c>
      <c r="K27" s="16">
        <f>K9</f>
        <v>535</v>
      </c>
      <c r="L27" s="16">
        <f>L9</f>
        <v>560</v>
      </c>
      <c r="M27" s="16">
        <f>M9</f>
        <v>1085</v>
      </c>
    </row>
    <row r="28" spans="1:13" ht="15.6" x14ac:dyDescent="0.3">
      <c r="A28" s="16" t="s">
        <v>55</v>
      </c>
      <c r="B28" s="16">
        <f>B25</f>
        <v>350</v>
      </c>
      <c r="C28" s="16">
        <f t="shared" ref="C28:M28" si="3">C25</f>
        <v>150</v>
      </c>
      <c r="D28" s="16">
        <f t="shared" si="3"/>
        <v>350</v>
      </c>
      <c r="E28" s="16">
        <f t="shared" si="3"/>
        <v>50</v>
      </c>
      <c r="F28" s="16">
        <f t="shared" si="3"/>
        <v>150</v>
      </c>
      <c r="G28" s="16">
        <f t="shared" si="3"/>
        <v>95</v>
      </c>
      <c r="H28" s="16">
        <f t="shared" si="3"/>
        <v>100</v>
      </c>
      <c r="I28" s="16">
        <f t="shared" si="3"/>
        <v>250</v>
      </c>
      <c r="J28" s="16">
        <f t="shared" si="3"/>
        <v>150</v>
      </c>
      <c r="K28" s="16">
        <f t="shared" si="3"/>
        <v>400</v>
      </c>
      <c r="L28" s="16">
        <f t="shared" si="3"/>
        <v>250</v>
      </c>
      <c r="M28" s="16">
        <f t="shared" si="3"/>
        <v>100</v>
      </c>
    </row>
    <row r="30" spans="1:13" ht="15.6" x14ac:dyDescent="0.3">
      <c r="A30" s="17" t="s">
        <v>56</v>
      </c>
      <c r="B30" s="16">
        <f>B27-B28</f>
        <v>250</v>
      </c>
      <c r="C30" s="16">
        <f t="shared" ref="C30:M30" si="4">C27-C28</f>
        <v>350</v>
      </c>
      <c r="D30" s="16">
        <f t="shared" si="4"/>
        <v>20</v>
      </c>
      <c r="E30" s="16">
        <f t="shared" si="4"/>
        <v>425</v>
      </c>
      <c r="F30" s="16">
        <f t="shared" si="4"/>
        <v>140</v>
      </c>
      <c r="G30" s="16">
        <f t="shared" si="4"/>
        <v>100</v>
      </c>
      <c r="H30" s="16">
        <f t="shared" si="4"/>
        <v>140</v>
      </c>
      <c r="I30" s="16">
        <f t="shared" si="4"/>
        <v>205</v>
      </c>
      <c r="J30" s="16">
        <f t="shared" si="4"/>
        <v>400</v>
      </c>
      <c r="K30" s="16">
        <f t="shared" si="4"/>
        <v>135</v>
      </c>
      <c r="L30" s="16">
        <f t="shared" si="4"/>
        <v>310</v>
      </c>
      <c r="M30" s="16">
        <f t="shared" si="4"/>
        <v>985</v>
      </c>
    </row>
    <row r="31" spans="1:13" ht="15.6" x14ac:dyDescent="0.3">
      <c r="A31" s="16" t="s">
        <v>57</v>
      </c>
      <c r="B31" s="16">
        <f>B30</f>
        <v>250</v>
      </c>
      <c r="C31" s="16">
        <f>C30</f>
        <v>350</v>
      </c>
      <c r="D31" s="16">
        <f>D30</f>
        <v>20</v>
      </c>
      <c r="E31" s="16">
        <f>E30</f>
        <v>425</v>
      </c>
      <c r="F31" s="16">
        <f>F30</f>
        <v>140</v>
      </c>
      <c r="G31" s="16">
        <f>G30</f>
        <v>100</v>
      </c>
      <c r="H31" s="16">
        <f>H30</f>
        <v>140</v>
      </c>
      <c r="I31" s="16">
        <f>I30</f>
        <v>205</v>
      </c>
      <c r="J31" s="16">
        <f>J30</f>
        <v>400</v>
      </c>
      <c r="K31" s="16">
        <f>K30</f>
        <v>135</v>
      </c>
      <c r="L31" s="16">
        <f>L30</f>
        <v>310</v>
      </c>
      <c r="M31" s="16">
        <f>M30</f>
        <v>985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AF12-BF92-4922-A9C7-ACD8DEBFA0B0}">
  <dimension ref="A1:G29"/>
  <sheetViews>
    <sheetView workbookViewId="0">
      <selection activeCell="C21" sqref="C21"/>
    </sheetView>
  </sheetViews>
  <sheetFormatPr defaultRowHeight="14.4" x14ac:dyDescent="0.3"/>
  <cols>
    <col min="1" max="1" width="23.88671875" customWidth="1"/>
    <col min="2" max="2" width="21.109375" customWidth="1"/>
    <col min="3" max="3" width="26.44140625" customWidth="1"/>
    <col min="4" max="4" width="17.88671875" customWidth="1"/>
    <col min="7" max="7" width="20.88671875" customWidth="1"/>
  </cols>
  <sheetData>
    <row r="1" spans="1:7" x14ac:dyDescent="0.3">
      <c r="A1" t="s">
        <v>80</v>
      </c>
      <c r="B1" s="4" t="s">
        <v>79</v>
      </c>
    </row>
    <row r="2" spans="1:7" x14ac:dyDescent="0.3">
      <c r="A2" s="4" t="s">
        <v>70</v>
      </c>
      <c r="C2" s="4"/>
    </row>
    <row r="3" spans="1:7" x14ac:dyDescent="0.3">
      <c r="A3" t="s">
        <v>72</v>
      </c>
      <c r="B3">
        <f>'cash flow 1'!B3+'cash flow 1'!C3+'cash flow 1'!D3+'cash flow 1'!E3+'cash flow 1'!F3+'cash flow 1'!G3+'cash flow 1'!H3+'cash flow 1'!I3+'cash flow 1'!J3+'cash flow 1'!K3+'cash flow 1'!L3+'cash flow 1'!M3</f>
        <v>1330</v>
      </c>
    </row>
    <row r="4" spans="1:7" x14ac:dyDescent="0.3">
      <c r="A4" t="s">
        <v>81</v>
      </c>
      <c r="B4">
        <f>'cash flow 1'!B7+'cash flow 1'!C7+'cash flow 1'!D7+'cash flow 1'!E7+'cash flow 1'!F7+'cash flow 1'!G7+'cash flow 1'!H7+'cash flow 1'!I7+'cash flow 1'!J7+'cash flow 1'!K7+'cash flow 1'!L7+'cash flow 1'!M7</f>
        <v>900</v>
      </c>
      <c r="C4" s="4"/>
    </row>
    <row r="5" spans="1:7" x14ac:dyDescent="0.3">
      <c r="A5" t="s">
        <v>73</v>
      </c>
      <c r="B5">
        <v>2000</v>
      </c>
      <c r="C5" s="4"/>
    </row>
    <row r="6" spans="1:7" x14ac:dyDescent="0.3">
      <c r="A6" s="4" t="s">
        <v>74</v>
      </c>
      <c r="B6">
        <f>B3+B4+B5</f>
        <v>4230</v>
      </c>
    </row>
    <row r="7" spans="1:7" x14ac:dyDescent="0.3">
      <c r="A7" t="s">
        <v>88</v>
      </c>
      <c r="B7">
        <v>150</v>
      </c>
    </row>
    <row r="8" spans="1:7" x14ac:dyDescent="0.3">
      <c r="A8" t="s">
        <v>87</v>
      </c>
      <c r="B8">
        <v>275</v>
      </c>
    </row>
    <row r="9" spans="1:7" x14ac:dyDescent="0.3">
      <c r="A9" s="4" t="s">
        <v>75</v>
      </c>
      <c r="B9">
        <f>B7+B8</f>
        <v>425</v>
      </c>
    </row>
    <row r="11" spans="1:7" x14ac:dyDescent="0.3">
      <c r="A11" s="4" t="s">
        <v>78</v>
      </c>
      <c r="B11">
        <f>B6+B9</f>
        <v>4655</v>
      </c>
    </row>
    <row r="13" spans="1:7" x14ac:dyDescent="0.3">
      <c r="A13" s="4" t="s">
        <v>71</v>
      </c>
    </row>
    <row r="14" spans="1:7" x14ac:dyDescent="0.3">
      <c r="A14" t="s">
        <v>76</v>
      </c>
      <c r="B14">
        <v>500</v>
      </c>
    </row>
    <row r="15" spans="1:7" ht="18" x14ac:dyDescent="0.35">
      <c r="A15" t="s">
        <v>85</v>
      </c>
      <c r="B15">
        <v>1000</v>
      </c>
      <c r="G15" s="29"/>
    </row>
    <row r="16" spans="1:7" x14ac:dyDescent="0.3">
      <c r="A16" s="4" t="s">
        <v>86</v>
      </c>
      <c r="B16">
        <f>B14+B15</f>
        <v>1500</v>
      </c>
    </row>
    <row r="17" spans="1:7" ht="15.6" x14ac:dyDescent="0.3">
      <c r="A17" s="4" t="s">
        <v>77</v>
      </c>
      <c r="B17">
        <f>B11-B16</f>
        <v>3155</v>
      </c>
      <c r="G17" s="27"/>
    </row>
    <row r="19" spans="1:7" ht="15.6" x14ac:dyDescent="0.3">
      <c r="G19" s="27"/>
    </row>
    <row r="21" spans="1:7" ht="15.6" x14ac:dyDescent="0.3">
      <c r="G21" s="28"/>
    </row>
    <row r="22" spans="1:7" ht="15.6" x14ac:dyDescent="0.3">
      <c r="G22" s="28"/>
    </row>
    <row r="23" spans="1:7" ht="15.6" x14ac:dyDescent="0.3">
      <c r="G23" s="28"/>
    </row>
    <row r="24" spans="1:7" ht="15.6" x14ac:dyDescent="0.3">
      <c r="G24" s="28"/>
    </row>
    <row r="26" spans="1:7" ht="15.6" x14ac:dyDescent="0.3">
      <c r="G26" s="28"/>
    </row>
    <row r="27" spans="1:7" ht="15.6" x14ac:dyDescent="0.3">
      <c r="G27" s="27"/>
    </row>
    <row r="28" spans="1:7" ht="15.6" x14ac:dyDescent="0.3">
      <c r="G28" s="27"/>
    </row>
    <row r="29" spans="1:7" ht="15.6" x14ac:dyDescent="0.3">
      <c r="G29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A5C63-E982-4BFD-ACDE-38752A1B9EDF}">
  <dimension ref="A1:B17"/>
  <sheetViews>
    <sheetView topLeftCell="A4" workbookViewId="0">
      <selection activeCell="F21" sqref="F21"/>
    </sheetView>
  </sheetViews>
  <sheetFormatPr defaultRowHeight="14.4" x14ac:dyDescent="0.3"/>
  <cols>
    <col min="1" max="1" width="20.6640625" customWidth="1"/>
    <col min="2" max="2" width="18.88671875" customWidth="1"/>
  </cols>
  <sheetData>
    <row r="1" spans="1:2" x14ac:dyDescent="0.3">
      <c r="A1" t="s">
        <v>80</v>
      </c>
      <c r="B1" s="4" t="s">
        <v>90</v>
      </c>
    </row>
    <row r="2" spans="1:2" x14ac:dyDescent="0.3">
      <c r="A2" s="4" t="s">
        <v>70</v>
      </c>
    </row>
    <row r="3" spans="1:2" x14ac:dyDescent="0.3">
      <c r="A3" t="s">
        <v>72</v>
      </c>
      <c r="B3">
        <f>'cash flow year2'!B3+'cash flow year2'!C3+'cash flow year2'!D3+'cash flow year2'!E3+'cash flow year2'!F3+'cash flow year2'!G3+'cash flow year2'!H3+'cash flow year2'!I3+'cash flow year2'!J3+'cash flow year2'!K3+'cash flow year2'!L3+'cash flow year2'!M3</f>
        <v>4835</v>
      </c>
    </row>
    <row r="4" spans="1:2" x14ac:dyDescent="0.3">
      <c r="A4" t="s">
        <v>81</v>
      </c>
      <c r="B4">
        <f>'cash flow year2'!B7+'cash flow year2'!C7+'cash flow year2'!D7+'cash flow year2'!E7+'cash flow year2'!F7+'cash flow year2'!G7+'cash flow year2'!H7+'cash flow year2'!I7+'cash flow year2'!J7+'cash flow year2'!K7+'cash flow year2'!L7+'cash flow year2'!M7</f>
        <v>1305</v>
      </c>
    </row>
    <row r="5" spans="1:2" x14ac:dyDescent="0.3">
      <c r="A5" t="s">
        <v>73</v>
      </c>
      <c r="B5">
        <v>1500</v>
      </c>
    </row>
    <row r="6" spans="1:2" x14ac:dyDescent="0.3">
      <c r="A6" s="4" t="s">
        <v>74</v>
      </c>
      <c r="B6">
        <f>B3+B4+B5</f>
        <v>7640</v>
      </c>
    </row>
    <row r="7" spans="1:2" x14ac:dyDescent="0.3">
      <c r="A7" t="s">
        <v>88</v>
      </c>
      <c r="B7">
        <v>150</v>
      </c>
    </row>
    <row r="8" spans="1:2" x14ac:dyDescent="0.3">
      <c r="A8" t="s">
        <v>87</v>
      </c>
      <c r="B8">
        <v>275</v>
      </c>
    </row>
    <row r="9" spans="1:2" x14ac:dyDescent="0.3">
      <c r="A9" s="4" t="s">
        <v>75</v>
      </c>
      <c r="B9">
        <f>B7+B8</f>
        <v>425</v>
      </c>
    </row>
    <row r="11" spans="1:2" x14ac:dyDescent="0.3">
      <c r="A11" s="4" t="s">
        <v>78</v>
      </c>
      <c r="B11">
        <f>B6+B9</f>
        <v>8065</v>
      </c>
    </row>
    <row r="13" spans="1:2" x14ac:dyDescent="0.3">
      <c r="A13" s="4" t="s">
        <v>71</v>
      </c>
    </row>
    <row r="14" spans="1:2" x14ac:dyDescent="0.3">
      <c r="A14" t="s">
        <v>76</v>
      </c>
      <c r="B14">
        <v>300</v>
      </c>
    </row>
    <row r="15" spans="1:2" x14ac:dyDescent="0.3">
      <c r="A15" t="s">
        <v>85</v>
      </c>
      <c r="B15">
        <v>600</v>
      </c>
    </row>
    <row r="16" spans="1:2" x14ac:dyDescent="0.3">
      <c r="A16" s="4" t="s">
        <v>86</v>
      </c>
      <c r="B16">
        <f>B14+B15</f>
        <v>900</v>
      </c>
    </row>
    <row r="17" spans="1:2" x14ac:dyDescent="0.3">
      <c r="A17" s="4" t="s">
        <v>77</v>
      </c>
      <c r="B17">
        <f>B11-B16</f>
        <v>7165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0192-8369-4348-A7BD-04F78C5BC1A2}">
  <dimension ref="A1:B17"/>
  <sheetViews>
    <sheetView tabSelected="1" workbookViewId="0">
      <selection activeCell="I12" sqref="I12"/>
    </sheetView>
  </sheetViews>
  <sheetFormatPr defaultRowHeight="14.4" x14ac:dyDescent="0.3"/>
  <cols>
    <col min="1" max="1" width="21" customWidth="1"/>
    <col min="2" max="2" width="18.44140625" customWidth="1"/>
    <col min="3" max="3" width="10.6640625" customWidth="1"/>
  </cols>
  <sheetData>
    <row r="1" spans="1:2" x14ac:dyDescent="0.3">
      <c r="A1" t="s">
        <v>80</v>
      </c>
      <c r="B1" s="4" t="s">
        <v>89</v>
      </c>
    </row>
    <row r="2" spans="1:2" x14ac:dyDescent="0.3">
      <c r="A2" s="4" t="s">
        <v>70</v>
      </c>
    </row>
    <row r="3" spans="1:2" x14ac:dyDescent="0.3">
      <c r="A3" t="s">
        <v>72</v>
      </c>
      <c r="B3">
        <f>'cash flow year 3'!B3+'cash flow year 3'!C3+'cash flow year 3'!D3+'cash flow year 3'!E3+'cash flow year 3'!F3+'cash flow year 3'!G3+'cash flow year 3'!H3+'cash flow year 3'!I3+'cash flow year 3'!J3+'cash flow year 3'!K3+'cash flow year 3'!L3+'cash flow year 3'!M3</f>
        <v>5320</v>
      </c>
    </row>
    <row r="4" spans="1:2" x14ac:dyDescent="0.3">
      <c r="A4" t="s">
        <v>81</v>
      </c>
      <c r="B4">
        <f>'cash flow year 3'!B7+'cash flow year 3'!C7+'cash flow year 3'!D7+'cash flow year 3'!E7+'cash flow year 3'!F7+'cash flow year 3'!G7+'cash flow year 3'!H7+'cash flow year 3'!I7+'cash flow year 3'!J7+'cash flow year 3'!K7+'cash flow year 3'!L7+'cash flow year 3'!M7</f>
        <v>1115</v>
      </c>
    </row>
    <row r="5" spans="1:2" x14ac:dyDescent="0.3">
      <c r="A5" t="s">
        <v>73</v>
      </c>
      <c r="B5">
        <v>1500</v>
      </c>
    </row>
    <row r="6" spans="1:2" x14ac:dyDescent="0.3">
      <c r="A6" s="4" t="s">
        <v>74</v>
      </c>
      <c r="B6">
        <f>B3+B4+B5</f>
        <v>7935</v>
      </c>
    </row>
    <row r="7" spans="1:2" x14ac:dyDescent="0.3">
      <c r="A7" t="s">
        <v>88</v>
      </c>
      <c r="B7">
        <v>150</v>
      </c>
    </row>
    <row r="8" spans="1:2" x14ac:dyDescent="0.3">
      <c r="A8" t="s">
        <v>87</v>
      </c>
      <c r="B8">
        <v>275</v>
      </c>
    </row>
    <row r="9" spans="1:2" x14ac:dyDescent="0.3">
      <c r="A9" s="4" t="s">
        <v>75</v>
      </c>
      <c r="B9">
        <f>B7+B8</f>
        <v>425</v>
      </c>
    </row>
    <row r="11" spans="1:2" x14ac:dyDescent="0.3">
      <c r="A11" s="4" t="s">
        <v>78</v>
      </c>
      <c r="B11">
        <f>B6+B9</f>
        <v>8360</v>
      </c>
    </row>
    <row r="13" spans="1:2" x14ac:dyDescent="0.3">
      <c r="A13" s="4" t="s">
        <v>71</v>
      </c>
    </row>
    <row r="14" spans="1:2" x14ac:dyDescent="0.3">
      <c r="A14" t="s">
        <v>76</v>
      </c>
      <c r="B14">
        <v>250</v>
      </c>
    </row>
    <row r="15" spans="1:2" x14ac:dyDescent="0.3">
      <c r="A15" t="s">
        <v>85</v>
      </c>
      <c r="B15">
        <v>250</v>
      </c>
    </row>
    <row r="16" spans="1:2" x14ac:dyDescent="0.3">
      <c r="A16" s="4" t="s">
        <v>86</v>
      </c>
      <c r="B16">
        <f>B14+B15</f>
        <v>500</v>
      </c>
    </row>
    <row r="17" spans="1:2" x14ac:dyDescent="0.3">
      <c r="A17" s="4" t="s">
        <v>77</v>
      </c>
      <c r="B17">
        <f>B11-B16</f>
        <v>7860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Income Statement Year 1</vt:lpstr>
      <vt:lpstr>income statement year 2</vt:lpstr>
      <vt:lpstr>income statement year 3</vt:lpstr>
      <vt:lpstr>cash flow 1</vt:lpstr>
      <vt:lpstr>cash flow year2</vt:lpstr>
      <vt:lpstr>cash flow year 3</vt:lpstr>
      <vt:lpstr>Balance sheet 1</vt:lpstr>
      <vt:lpstr>balance sheet year 2</vt:lpstr>
      <vt:lpstr>balance sheet year3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netharshana manganoorjaisrivel</dc:creator>
  <cp:lastModifiedBy>Meera Vijayan</cp:lastModifiedBy>
  <dcterms:created xsi:type="dcterms:W3CDTF">2025-03-03T18:02:19Z</dcterms:created>
  <dcterms:modified xsi:type="dcterms:W3CDTF">2025-03-31T17:11:01Z</dcterms:modified>
</cp:coreProperties>
</file>